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FINANCIJSKI PLAN\FINANCIJSKI PLAN 2022\FINANCIJSKI PLAN 2022\2022._GODIŠNJI IZVJEŠTAJ O IZVRŠENJU FP\za objavu_xls_word\"/>
    </mc:Choice>
  </mc:AlternateContent>
  <bookViews>
    <workbookView xWindow="0" yWindow="0" windowWidth="28800" windowHeight="13530" activeTab="2"/>
  </bookViews>
  <sheets>
    <sheet name="REKAPITULACIJA AKTIVNOSTI-IF+%" sheetId="40" r:id="rId1"/>
    <sheet name="REKAPITULACIJA-IZVORNI FP" sheetId="27" r:id="rId2"/>
    <sheet name="REKAPITULACIJA-IZMJENE I DOP.FP" sheetId="2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40" l="1"/>
  <c r="E53" i="40"/>
  <c r="E51" i="40"/>
  <c r="D55" i="40"/>
  <c r="D53" i="40"/>
  <c r="D51" i="40"/>
  <c r="D49" i="40"/>
  <c r="D46" i="40"/>
  <c r="D42" i="40"/>
  <c r="D26" i="40"/>
  <c r="D6" i="40"/>
  <c r="D39" i="40"/>
  <c r="D4" i="40" s="1"/>
  <c r="D35" i="40"/>
  <c r="D32" i="40"/>
  <c r="D29" i="40"/>
  <c r="D24" i="40"/>
  <c r="D22" i="40"/>
  <c r="D19" i="40"/>
  <c r="D14" i="40"/>
  <c r="D12" i="40"/>
  <c r="D8" i="40"/>
  <c r="E24" i="40" l="1"/>
  <c r="E46" i="40" l="1"/>
  <c r="E29" i="40"/>
  <c r="E32" i="40"/>
  <c r="E49" i="40"/>
  <c r="E19" i="40"/>
  <c r="E26" i="40"/>
  <c r="E22" i="40"/>
  <c r="E14" i="40"/>
  <c r="E8" i="40"/>
  <c r="E39" i="40"/>
  <c r="E35" i="40"/>
  <c r="E42" i="40"/>
  <c r="E12" i="40"/>
</calcChain>
</file>

<file path=xl/sharedStrings.xml><?xml version="1.0" encoding="utf-8"?>
<sst xmlns="http://schemas.openxmlformats.org/spreadsheetml/2006/main" count="151" uniqueCount="77">
  <si>
    <t>RAZLIKA</t>
  </si>
  <si>
    <t>32</t>
  </si>
  <si>
    <t>IZVORI FINANCIRANJA</t>
  </si>
  <si>
    <t>UKUPNO</t>
  </si>
  <si>
    <t>Ministarstva i državne ustanove za proračunske korisnike</t>
  </si>
  <si>
    <t>Ostale institucije za proračunske korisnike</t>
  </si>
  <si>
    <t>Ulaganja u opremu</t>
  </si>
  <si>
    <t>Otkup muzejske građe</t>
  </si>
  <si>
    <t>Gostujuće izložbe</t>
  </si>
  <si>
    <t>Noć muzeja</t>
  </si>
  <si>
    <t>Restauracija muzejske građe</t>
  </si>
  <si>
    <t>Kuća fresaka u Draguću</t>
  </si>
  <si>
    <t>Istrapedia</t>
  </si>
  <si>
    <t>Godišnji izložbeni program</t>
  </si>
  <si>
    <t>Izdavanje publikacija</t>
  </si>
  <si>
    <t>PLAN 2022.</t>
  </si>
  <si>
    <t>11</t>
  </si>
  <si>
    <t>Nenamjenski prihodi i primici</t>
  </si>
  <si>
    <t>Vlastiti prihodi proračunskih korisnika</t>
  </si>
  <si>
    <t>47</t>
  </si>
  <si>
    <t>Prihodi za posebne namjene za proračunske korisnike</t>
  </si>
  <si>
    <t>53</t>
  </si>
  <si>
    <t>55</t>
  </si>
  <si>
    <t>Gradovi i općine za proračunske korisnike</t>
  </si>
  <si>
    <t>58</t>
  </si>
  <si>
    <t>62</t>
  </si>
  <si>
    <t>Donacije za proračunske korisnike</t>
  </si>
  <si>
    <t>PROJEKCIJA 2023</t>
  </si>
  <si>
    <t>PROJEKCIJA 2024</t>
  </si>
  <si>
    <t>PLAN 2021.</t>
  </si>
  <si>
    <t>51</t>
  </si>
  <si>
    <t>Europska unija</t>
  </si>
  <si>
    <t>72</t>
  </si>
  <si>
    <t>Prihodi od prodaje imovine za proračunske korisnike</t>
  </si>
  <si>
    <t>IZVRŠENJE 4.2022</t>
  </si>
  <si>
    <t>NOVI PLAN 2022.</t>
  </si>
  <si>
    <t>ISTARSKA ŽUPANIJA</t>
  </si>
  <si>
    <t>Umjetnička baština istarske crkve</t>
  </si>
  <si>
    <t>Manifestacije</t>
  </si>
  <si>
    <t>Kuća istarskih kaštela u Momjanu</t>
  </si>
  <si>
    <t>Redovna djelatnost-rashodi za zaposlene</t>
  </si>
  <si>
    <t>AKTIVNOST</t>
  </si>
  <si>
    <t>IZVOR</t>
  </si>
  <si>
    <t>UTROŠAK</t>
  </si>
  <si>
    <t>UDIO AKTIVNOSTI  U UKUPNOM IZVRŠENJU</t>
  </si>
  <si>
    <t>SVI IZVORI</t>
  </si>
  <si>
    <t>Redovna djelatnost - materijalni rashodi</t>
  </si>
  <si>
    <t>PPMI</t>
  </si>
  <si>
    <t>UKUPNO-MATERIJALNI RASHODI</t>
  </si>
  <si>
    <t>GRAD PULA</t>
  </si>
  <si>
    <t>UKUPNO-RASHODI ZA ZAPOSLENE</t>
  </si>
  <si>
    <t>UKUPNO-ULAGANJA U OPREMU</t>
  </si>
  <si>
    <t>Sanacija Kaštela</t>
  </si>
  <si>
    <t>UKUPNO-SANACIJA KAŠTELA</t>
  </si>
  <si>
    <t>UKUPNO-OTKUP MUZEJSKE GRAĐE</t>
  </si>
  <si>
    <t>UKUPNO-UMJETNIČKA BAŠTINA ISTARSKE CRKVE</t>
  </si>
  <si>
    <t>UKUPNO-GOSTUJUĆE IZLOŽBE</t>
  </si>
  <si>
    <t>UKUPNO-RESTAURACIJA MUZEJSKE GRAĐE</t>
  </si>
  <si>
    <t>Graditeljsko nasljeđe</t>
  </si>
  <si>
    <t>UKUPNO-GRADITELJSKO NASLJEĐE</t>
  </si>
  <si>
    <t>UKUPNO-KUĆA FRESAKA U DRAGUĆU</t>
  </si>
  <si>
    <t>Pulski fortifikacijski sustav kao novi k.t.proizvod</t>
  </si>
  <si>
    <t>GRAD PULA-prijenos EU</t>
  </si>
  <si>
    <t>UKUPNO-PULSKI FORT.SUSTAV</t>
  </si>
  <si>
    <t>UKUPNO-GODIŠNJI IZLOŽBENI PROGRAM</t>
  </si>
  <si>
    <t>UKUPNO-IZDAVANJE PUBLIKACIJA</t>
  </si>
  <si>
    <t>UKUPNO-ISTRAPEDIA</t>
  </si>
  <si>
    <t>REKAPITULACIJA  PO AKTIVNOSTIMA I IZVORIMA FINANCIRANJA /UDIO U UKUPNOM IZVRŠENJU RASHODA
2022. GODINA
ISTARSKA ŽUPANIJA - REGIONE ISTRIANA
006 UPRAVNI ODJEL ZA KULTURU I ZAVIČAJNOST
36401 Povijesni i pomorski muzej Istre - Museo storico e navale dell'Istria</t>
  </si>
  <si>
    <t>TZ GRADA PULE</t>
  </si>
  <si>
    <t>DONACIJE</t>
  </si>
  <si>
    <t>GRAD PULA I GRAD PAZIN</t>
  </si>
  <si>
    <t>SPORTSKE ZAJEDNICE</t>
  </si>
  <si>
    <t>UKUPNO-NOĆ MUZEJA</t>
  </si>
  <si>
    <t>UKUPNO KUĆA ISTARSKIH LAŠTELA U MOMJANU</t>
  </si>
  <si>
    <t>UKUPNO -MANIFESTACIJE</t>
  </si>
  <si>
    <t>IZVRŠENJE 9.2022</t>
  </si>
  <si>
    <t>UKUPNO UTROŠENO ZA AKTIVNOSTI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</si>
</sst>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A]#,##0.00;\-\ #,##0.0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color indexed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11"/>
      </top>
      <bottom style="thin">
        <color indexed="16"/>
      </bottom>
      <diagonal/>
    </border>
    <border>
      <left/>
      <right/>
      <top/>
      <bottom style="thin">
        <color indexed="16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6">
    <xf numFmtId="0" fontId="0" fillId="0" borderId="0" xfId="0"/>
    <xf numFmtId="0" fontId="0" fillId="0" borderId="4" xfId="0" applyBorder="1"/>
    <xf numFmtId="0" fontId="0" fillId="0" borderId="1" xfId="0" applyBorder="1"/>
    <xf numFmtId="0" fontId="0" fillId="0" borderId="5" xfId="0" applyBorder="1"/>
    <xf numFmtId="0" fontId="4" fillId="3" borderId="9" xfId="0" applyFont="1" applyFill="1" applyBorder="1" applyAlignment="1" applyProtection="1">
      <alignment horizontal="right" vertical="center" wrapText="1" readingOrder="1"/>
      <protection locked="0"/>
    </xf>
    <xf numFmtId="0" fontId="4" fillId="3" borderId="10" xfId="0" applyFont="1" applyFill="1" applyBorder="1" applyAlignment="1" applyProtection="1">
      <alignment horizontal="right" vertical="center" wrapText="1" readingOrder="1"/>
      <protection locked="0"/>
    </xf>
    <xf numFmtId="164" fontId="4" fillId="2" borderId="1" xfId="0" applyNumberFormat="1" applyFont="1" applyFill="1" applyBorder="1" applyAlignment="1" applyProtection="1">
      <alignment horizontal="right" vertical="top" wrapText="1" readingOrder="1"/>
      <protection locked="0"/>
    </xf>
    <xf numFmtId="164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164" fontId="4" fillId="2" borderId="3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4" xfId="0" applyFont="1" applyFill="1" applyBorder="1" applyAlignment="1" applyProtection="1">
      <alignment vertical="top" wrapText="1" readingOrder="1"/>
      <protection locked="0"/>
    </xf>
    <xf numFmtId="0" fontId="4" fillId="2" borderId="6" xfId="0" applyFont="1" applyFill="1" applyBorder="1" applyAlignment="1" applyProtection="1">
      <alignment vertical="center" wrapText="1" readingOrder="1"/>
      <protection locked="0"/>
    </xf>
    <xf numFmtId="0" fontId="4" fillId="3" borderId="9" xfId="0" applyFont="1" applyFill="1" applyBorder="1" applyAlignment="1" applyProtection="1">
      <alignment horizontal="left" vertical="center" wrapText="1" readingOrder="1"/>
      <protection locked="0"/>
    </xf>
    <xf numFmtId="4" fontId="0" fillId="0" borderId="1" xfId="0" applyNumberFormat="1" applyBorder="1"/>
    <xf numFmtId="4" fontId="0" fillId="0" borderId="3" xfId="0" applyNumberFormat="1" applyBorder="1"/>
    <xf numFmtId="0" fontId="0" fillId="0" borderId="3" xfId="0" applyBorder="1"/>
    <xf numFmtId="0" fontId="0" fillId="0" borderId="7" xfId="0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right"/>
    </xf>
    <xf numFmtId="4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Fill="1" applyBorder="1"/>
    <xf numFmtId="4" fontId="0" fillId="0" borderId="1" xfId="0" applyNumberFormat="1" applyFill="1" applyBorder="1" applyAlignment="1">
      <alignment horizontal="left"/>
    </xf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vertical="top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4" xfId="0" applyFont="1" applyBorder="1"/>
    <xf numFmtId="0" fontId="5" fillId="0" borderId="6" xfId="0" applyFont="1" applyBorder="1"/>
    <xf numFmtId="0" fontId="5" fillId="0" borderId="15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4" fontId="5" fillId="0" borderId="1" xfId="0" applyNumberFormat="1" applyFont="1" applyBorder="1"/>
    <xf numFmtId="4" fontId="5" fillId="0" borderId="11" xfId="0" applyNumberFormat="1" applyFont="1" applyBorder="1"/>
    <xf numFmtId="4" fontId="5" fillId="0" borderId="2" xfId="0" applyNumberFormat="1" applyFont="1" applyBorder="1"/>
    <xf numFmtId="4" fontId="5" fillId="0" borderId="5" xfId="0" applyNumberFormat="1" applyFont="1" applyBorder="1"/>
    <xf numFmtId="4" fontId="5" fillId="0" borderId="3" xfId="0" applyNumberFormat="1" applyFont="1" applyBorder="1"/>
    <xf numFmtId="4" fontId="5" fillId="0" borderId="14" xfId="0" applyNumberFormat="1" applyFont="1" applyBorder="1"/>
    <xf numFmtId="4" fontId="5" fillId="0" borderId="12" xfId="0" applyNumberFormat="1" applyFont="1" applyBorder="1"/>
    <xf numFmtId="4" fontId="5" fillId="0" borderId="7" xfId="0" applyNumberFormat="1" applyFont="1" applyBorder="1"/>
    <xf numFmtId="0" fontId="6" fillId="0" borderId="1" xfId="0" applyFont="1" applyBorder="1"/>
    <xf numFmtId="0" fontId="8" fillId="0" borderId="0" xfId="2" applyFont="1" applyAlignment="1" applyProtection="1">
      <alignment vertical="top" wrapText="1" readingOrder="1"/>
      <protection locked="0"/>
    </xf>
    <xf numFmtId="164" fontId="8" fillId="0" borderId="0" xfId="2" applyNumberFormat="1" applyFont="1" applyAlignment="1" applyProtection="1">
      <alignment horizontal="right" vertical="top" wrapText="1" readingOrder="1"/>
      <protection locked="0"/>
    </xf>
    <xf numFmtId="0" fontId="8" fillId="0" borderId="17" xfId="2" applyFont="1" applyBorder="1" applyAlignment="1" applyProtection="1">
      <alignment vertical="center" wrapText="1" readingOrder="1"/>
      <protection locked="0"/>
    </xf>
    <xf numFmtId="164" fontId="8" fillId="0" borderId="17" xfId="2" applyNumberFormat="1" applyFont="1" applyBorder="1" applyAlignment="1" applyProtection="1">
      <alignment horizontal="right" vertical="center" wrapText="1" readingOrder="1"/>
      <protection locked="0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2" borderId="1" xfId="0" applyFont="1" applyFill="1" applyBorder="1" applyAlignment="1" applyProtection="1">
      <alignment vertical="top" wrapText="1" readingOrder="1"/>
      <protection locked="0"/>
    </xf>
    <xf numFmtId="0" fontId="1" fillId="2" borderId="1" xfId="0" applyFont="1" applyFill="1" applyBorder="1"/>
    <xf numFmtId="164" fontId="4" fillId="2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1" xfId="0" applyFont="1" applyFill="1" applyBorder="1"/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2" borderId="3" xfId="0" applyFont="1" applyFill="1" applyBorder="1" applyAlignment="1" applyProtection="1">
      <alignment vertical="top" wrapText="1"/>
      <protection locked="0"/>
    </xf>
    <xf numFmtId="164" fontId="4" fillId="2" borderId="3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3" borderId="8" xfId="0" applyFont="1" applyFill="1" applyBorder="1" applyAlignment="1" applyProtection="1">
      <alignment vertical="center" wrapText="1" readingOrder="1"/>
      <protection locked="0"/>
    </xf>
    <xf numFmtId="0" fontId="4" fillId="2" borderId="9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horizontal="right" vertical="center" wrapText="1" readingOrder="1"/>
      <protection locked="0"/>
    </xf>
    <xf numFmtId="0" fontId="6" fillId="0" borderId="1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164" fontId="8" fillId="0" borderId="17" xfId="2" applyNumberFormat="1" applyFont="1" applyBorder="1" applyAlignment="1" applyProtection="1">
      <alignment horizontal="right" vertical="center" wrapText="1" readingOrder="1"/>
      <protection locked="0"/>
    </xf>
    <xf numFmtId="0" fontId="1" fillId="0" borderId="17" xfId="2" applyBorder="1" applyAlignment="1" applyProtection="1">
      <alignment vertical="top" wrapText="1"/>
      <protection locked="0"/>
    </xf>
    <xf numFmtId="164" fontId="8" fillId="0" borderId="0" xfId="2" applyNumberFormat="1" applyFont="1" applyAlignment="1" applyProtection="1">
      <alignment horizontal="right" vertical="top" wrapText="1" readingOrder="1"/>
      <protection locked="0"/>
    </xf>
    <xf numFmtId="0" fontId="1" fillId="0" borderId="0" xfId="2"/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3" fillId="2" borderId="3" xfId="0" applyFont="1" applyFill="1" applyBorder="1" applyAlignment="1" applyProtection="1">
      <alignment vertical="top" wrapText="1"/>
      <protection locked="0"/>
    </xf>
    <xf numFmtId="0" fontId="7" fillId="2" borderId="1" xfId="0" applyFont="1" applyFill="1" applyBorder="1"/>
    <xf numFmtId="0" fontId="3" fillId="2" borderId="1" xfId="0" applyFont="1" applyFill="1" applyBorder="1"/>
    <xf numFmtId="0" fontId="5" fillId="0" borderId="14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4" fontId="5" fillId="0" borderId="11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4" fontId="5" fillId="0" borderId="14" xfId="0" applyNumberFormat="1" applyFont="1" applyBorder="1" applyAlignment="1">
      <alignment horizontal="right"/>
    </xf>
    <xf numFmtId="4" fontId="5" fillId="0" borderId="12" xfId="0" applyNumberFormat="1" applyFont="1" applyBorder="1" applyAlignment="1">
      <alignment horizontal="righ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8" fillId="3" borderId="16" xfId="2" applyFont="1" applyFill="1" applyBorder="1" applyAlignment="1" applyProtection="1">
      <alignment horizontal="right" vertical="center" wrapText="1" readingOrder="1"/>
      <protection locked="0"/>
    </xf>
    <xf numFmtId="0" fontId="8" fillId="3" borderId="16" xfId="2" applyFont="1" applyFill="1" applyBorder="1" applyAlignment="1" applyProtection="1">
      <alignment vertical="center" wrapText="1" readingOrder="1"/>
      <protection locked="0"/>
    </xf>
    <xf numFmtId="0" fontId="8" fillId="3" borderId="16" xfId="2" applyFont="1" applyFill="1" applyBorder="1" applyAlignment="1" applyProtection="1">
      <alignment horizontal="left" vertical="center" wrapText="1" readingOrder="1"/>
      <protection locked="0"/>
    </xf>
    <xf numFmtId="0" fontId="8" fillId="3" borderId="16" xfId="2" applyFont="1" applyFill="1" applyBorder="1" applyAlignment="1" applyProtection="1">
      <alignment horizontal="right" vertical="center" wrapText="1" readingOrder="1"/>
      <protection locked="0"/>
    </xf>
    <xf numFmtId="0" fontId="1" fillId="2" borderId="16" xfId="2" applyFill="1" applyBorder="1" applyAlignment="1" applyProtection="1">
      <alignment vertical="top" wrapText="1"/>
      <protection locked="0"/>
    </xf>
  </cellXfs>
  <cellStyles count="3">
    <cellStyle name="Normalno" xfId="0" builtinId="0"/>
    <cellStyle name="Normalno 2" xfId="2"/>
    <cellStyle name="Normal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55"/>
  <sheetViews>
    <sheetView workbookViewId="0">
      <selection activeCell="B32" sqref="B32"/>
    </sheetView>
  </sheetViews>
  <sheetFormatPr defaultRowHeight="15" x14ac:dyDescent="0.25"/>
  <cols>
    <col min="2" max="2" width="43.28515625" customWidth="1"/>
    <col min="3" max="3" width="25.28515625" customWidth="1"/>
    <col min="4" max="4" width="19" customWidth="1"/>
    <col min="5" max="5" width="26" customWidth="1"/>
    <col min="6" max="17" width="9.140625" hidden="1" customWidth="1"/>
    <col min="18" max="18" width="0.140625" hidden="1" customWidth="1"/>
    <col min="19" max="29" width="9.140625" hidden="1" customWidth="1"/>
    <col min="30" max="30" width="0.140625" hidden="1" customWidth="1"/>
    <col min="31" max="41" width="9.140625" hidden="1" customWidth="1"/>
  </cols>
  <sheetData>
    <row r="1" spans="2:41" ht="15.75" thickBot="1" x14ac:dyDescent="0.3"/>
    <row r="2" spans="2:41" ht="135" customHeight="1" x14ac:dyDescent="0.25">
      <c r="B2" s="50" t="s">
        <v>67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2"/>
    </row>
    <row r="3" spans="2:41" ht="30" x14ac:dyDescent="0.25">
      <c r="B3" s="19" t="s">
        <v>41</v>
      </c>
      <c r="C3" s="17" t="s">
        <v>42</v>
      </c>
      <c r="D3" s="17" t="s">
        <v>43</v>
      </c>
      <c r="E3" s="18" t="s">
        <v>44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</row>
    <row r="4" spans="2:41" x14ac:dyDescent="0.25">
      <c r="B4" s="1" t="s">
        <v>76</v>
      </c>
      <c r="C4" s="2" t="s">
        <v>45</v>
      </c>
      <c r="D4" s="13">
        <f>SUM(D8,D12,D14,D19,D22,D26,D29,D32,D35,D39,D42,D46,D49,D24,D51,D53,D55)</f>
        <v>8064258.1600000001</v>
      </c>
      <c r="E4" s="1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3"/>
    </row>
    <row r="5" spans="2:41" x14ac:dyDescent="0.25">
      <c r="B5" s="1"/>
      <c r="C5" s="2"/>
      <c r="D5" s="13"/>
      <c r="E5" s="1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3"/>
    </row>
    <row r="6" spans="2:41" x14ac:dyDescent="0.25">
      <c r="B6" s="1" t="s">
        <v>46</v>
      </c>
      <c r="C6" s="2" t="s">
        <v>47</v>
      </c>
      <c r="D6" s="21">
        <f>1584723.2+139980</f>
        <v>1724703.2</v>
      </c>
      <c r="E6" s="1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3"/>
    </row>
    <row r="7" spans="2:41" x14ac:dyDescent="0.25">
      <c r="B7" s="1" t="s">
        <v>46</v>
      </c>
      <c r="C7" s="2" t="s">
        <v>36</v>
      </c>
      <c r="D7" s="21">
        <v>140444</v>
      </c>
      <c r="E7" s="1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3"/>
    </row>
    <row r="8" spans="2:41" x14ac:dyDescent="0.25">
      <c r="B8" s="20" t="s">
        <v>48</v>
      </c>
      <c r="C8" s="2"/>
      <c r="D8" s="22">
        <f>D6+D7</f>
        <v>1865147.2</v>
      </c>
      <c r="E8" s="13">
        <f>D8/D4*100</f>
        <v>23.128565120241635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3"/>
    </row>
    <row r="9" spans="2:41" x14ac:dyDescent="0.25">
      <c r="B9" s="1" t="s">
        <v>40</v>
      </c>
      <c r="C9" s="2" t="s">
        <v>47</v>
      </c>
      <c r="D9" s="21">
        <v>93048.35</v>
      </c>
      <c r="E9" s="13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3"/>
    </row>
    <row r="10" spans="2:41" x14ac:dyDescent="0.25">
      <c r="B10" s="1" t="s">
        <v>40</v>
      </c>
      <c r="C10" s="2" t="s">
        <v>49</v>
      </c>
      <c r="D10" s="21">
        <v>108000</v>
      </c>
      <c r="E10" s="1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3"/>
    </row>
    <row r="11" spans="2:41" x14ac:dyDescent="0.25">
      <c r="B11" s="1" t="s">
        <v>40</v>
      </c>
      <c r="C11" s="2" t="s">
        <v>36</v>
      </c>
      <c r="D11" s="21">
        <v>1975400</v>
      </c>
      <c r="E11" s="1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3"/>
    </row>
    <row r="12" spans="2:41" x14ac:dyDescent="0.25">
      <c r="B12" s="20" t="s">
        <v>50</v>
      </c>
      <c r="C12" s="2"/>
      <c r="D12" s="22">
        <f>SUM(D9:D11)</f>
        <v>2176448.35</v>
      </c>
      <c r="E12" s="13">
        <f>D12/D4*100</f>
        <v>26.988822862783945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3"/>
    </row>
    <row r="13" spans="2:41" x14ac:dyDescent="0.25">
      <c r="B13" s="1" t="s">
        <v>6</v>
      </c>
      <c r="C13" s="2" t="s">
        <v>47</v>
      </c>
      <c r="D13" s="21">
        <v>193842.74</v>
      </c>
      <c r="E13" s="13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3"/>
    </row>
    <row r="14" spans="2:41" x14ac:dyDescent="0.25">
      <c r="B14" s="20" t="s">
        <v>51</v>
      </c>
      <c r="C14" s="2"/>
      <c r="D14" s="22">
        <f>D13</f>
        <v>193842.74</v>
      </c>
      <c r="E14" s="13">
        <f>D14/D4*100</f>
        <v>2.4037268667996115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3"/>
    </row>
    <row r="15" spans="2:41" x14ac:dyDescent="0.25">
      <c r="B15" s="1" t="s">
        <v>52</v>
      </c>
      <c r="C15" s="2" t="s">
        <v>47</v>
      </c>
      <c r="D15" s="21">
        <v>75558.25</v>
      </c>
      <c r="E15" s="13"/>
      <c r="F15" s="2"/>
      <c r="G15" s="2"/>
      <c r="H15" s="2"/>
      <c r="I15" s="2"/>
      <c r="J15" s="2"/>
      <c r="K15" s="2">
        <v>1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3"/>
    </row>
    <row r="16" spans="2:41" x14ac:dyDescent="0.25">
      <c r="B16" s="1" t="s">
        <v>52</v>
      </c>
      <c r="C16" s="2" t="s">
        <v>49</v>
      </c>
      <c r="D16" s="21">
        <v>15600</v>
      </c>
      <c r="E16" s="1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3"/>
    </row>
    <row r="17" spans="2:41" x14ac:dyDescent="0.25">
      <c r="B17" s="1" t="s">
        <v>52</v>
      </c>
      <c r="C17" s="2" t="s">
        <v>68</v>
      </c>
      <c r="D17" s="21">
        <v>10000</v>
      </c>
      <c r="E17" s="1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3"/>
    </row>
    <row r="18" spans="2:41" x14ac:dyDescent="0.25">
      <c r="B18" s="1" t="s">
        <v>52</v>
      </c>
      <c r="C18" s="2" t="s">
        <v>36</v>
      </c>
      <c r="D18" s="21">
        <v>110000</v>
      </c>
      <c r="E18" s="1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3"/>
    </row>
    <row r="19" spans="2:41" x14ac:dyDescent="0.25">
      <c r="B19" s="20" t="s">
        <v>53</v>
      </c>
      <c r="C19" s="2"/>
      <c r="D19" s="22">
        <f>SUM(D15:D18)</f>
        <v>211158.25</v>
      </c>
      <c r="E19" s="13">
        <f>D19/D4*100</f>
        <v>2.6184460592714953</v>
      </c>
      <c r="F19" s="2"/>
      <c r="G19" s="2"/>
      <c r="H19" s="2"/>
      <c r="I19" s="2"/>
      <c r="J19" s="2">
        <v>1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3"/>
    </row>
    <row r="20" spans="2:41" x14ac:dyDescent="0.25">
      <c r="B20" s="1" t="s">
        <v>7</v>
      </c>
      <c r="C20" s="2" t="s">
        <v>47</v>
      </c>
      <c r="D20" s="21">
        <v>425272.06</v>
      </c>
      <c r="E20" s="1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3"/>
    </row>
    <row r="21" spans="2:41" x14ac:dyDescent="0.25">
      <c r="B21" s="1"/>
      <c r="C21" s="2" t="s">
        <v>69</v>
      </c>
      <c r="D21" s="21">
        <v>74685</v>
      </c>
      <c r="E21" s="1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3"/>
    </row>
    <row r="22" spans="2:41" x14ac:dyDescent="0.25">
      <c r="B22" s="20" t="s">
        <v>54</v>
      </c>
      <c r="C22" s="2"/>
      <c r="D22" s="13">
        <f>SUM(D20:D21)</f>
        <v>499957.06</v>
      </c>
      <c r="E22" s="13">
        <f>D22/D4*100</f>
        <v>6.1996658599034724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3"/>
    </row>
    <row r="23" spans="2:41" x14ac:dyDescent="0.25">
      <c r="B23" s="1" t="s">
        <v>37</v>
      </c>
      <c r="C23" s="2" t="s">
        <v>47</v>
      </c>
      <c r="D23" s="21">
        <v>2552.94</v>
      </c>
      <c r="E23" s="1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3"/>
    </row>
    <row r="24" spans="2:41" x14ac:dyDescent="0.25">
      <c r="B24" s="1" t="s">
        <v>55</v>
      </c>
      <c r="C24" s="2"/>
      <c r="D24" s="13">
        <f>D23</f>
        <v>2552.94</v>
      </c>
      <c r="E24" s="13">
        <f>D24/D4*100</f>
        <v>3.1657468664172822E-2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3"/>
    </row>
    <row r="25" spans="2:41" x14ac:dyDescent="0.25">
      <c r="B25" s="1" t="s">
        <v>8</v>
      </c>
      <c r="C25" s="2" t="s">
        <v>47</v>
      </c>
      <c r="D25" s="21">
        <v>42181.46</v>
      </c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3"/>
    </row>
    <row r="26" spans="2:41" x14ac:dyDescent="0.25">
      <c r="B26" s="20" t="s">
        <v>56</v>
      </c>
      <c r="C26" s="2"/>
      <c r="D26" s="13">
        <f>D25</f>
        <v>42181.46</v>
      </c>
      <c r="E26" s="13">
        <f>D26/D4*100</f>
        <v>0.52306683594563896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3"/>
    </row>
    <row r="27" spans="2:41" x14ac:dyDescent="0.25">
      <c r="B27" s="1" t="s">
        <v>10</v>
      </c>
      <c r="C27" s="2" t="s">
        <v>47</v>
      </c>
      <c r="D27" s="21">
        <v>14100</v>
      </c>
      <c r="E27" s="1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3"/>
    </row>
    <row r="28" spans="2:41" x14ac:dyDescent="0.25">
      <c r="B28" s="1"/>
      <c r="C28" s="2" t="s">
        <v>49</v>
      </c>
      <c r="D28" s="21">
        <v>10000</v>
      </c>
      <c r="E28" s="1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3"/>
    </row>
    <row r="29" spans="2:41" x14ac:dyDescent="0.25">
      <c r="B29" s="20" t="s">
        <v>57</v>
      </c>
      <c r="C29" s="2"/>
      <c r="D29" s="13">
        <f>D27+D28</f>
        <v>24100</v>
      </c>
      <c r="E29" s="13">
        <f>D29/D4*100</f>
        <v>0.29884955964752991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3"/>
    </row>
    <row r="30" spans="2:41" x14ac:dyDescent="0.25">
      <c r="B30" s="1" t="s">
        <v>58</v>
      </c>
      <c r="C30" s="2" t="s">
        <v>47</v>
      </c>
      <c r="D30" s="13">
        <v>0</v>
      </c>
      <c r="E30" s="1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3"/>
    </row>
    <row r="31" spans="2:41" x14ac:dyDescent="0.25">
      <c r="B31" s="1"/>
      <c r="C31" s="2" t="s">
        <v>49</v>
      </c>
      <c r="D31" s="21">
        <v>6450</v>
      </c>
      <c r="E31" s="1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3"/>
    </row>
    <row r="32" spans="2:41" x14ac:dyDescent="0.25">
      <c r="B32" s="20" t="s">
        <v>59</v>
      </c>
      <c r="C32" s="2"/>
      <c r="D32" s="13">
        <f>D30+D31</f>
        <v>6450</v>
      </c>
      <c r="E32" s="13">
        <f>D32/D4*100</f>
        <v>7.9982558494878342E-2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3"/>
    </row>
    <row r="33" spans="2:41" x14ac:dyDescent="0.25">
      <c r="B33" s="1" t="s">
        <v>11</v>
      </c>
      <c r="C33" s="2" t="s">
        <v>47</v>
      </c>
      <c r="D33" s="21">
        <v>32332.67</v>
      </c>
      <c r="E33" s="1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3"/>
    </row>
    <row r="34" spans="2:41" x14ac:dyDescent="0.25">
      <c r="B34" s="1"/>
      <c r="C34" s="2" t="s">
        <v>36</v>
      </c>
      <c r="D34" s="21">
        <v>99347.76</v>
      </c>
      <c r="E34" s="1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3"/>
    </row>
    <row r="35" spans="2:41" x14ac:dyDescent="0.25">
      <c r="B35" s="20" t="s">
        <v>60</v>
      </c>
      <c r="C35" s="2"/>
      <c r="D35" s="13">
        <f>D33+D34</f>
        <v>131680.43</v>
      </c>
      <c r="E35" s="13">
        <f>D35/D4*100</f>
        <v>1.6328895651326718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3"/>
    </row>
    <row r="36" spans="2:41" x14ac:dyDescent="0.25">
      <c r="B36" s="1" t="s">
        <v>61</v>
      </c>
      <c r="C36" s="2" t="s">
        <v>47</v>
      </c>
      <c r="D36" s="21">
        <v>775714.36</v>
      </c>
      <c r="E36" s="1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3"/>
    </row>
    <row r="37" spans="2:41" x14ac:dyDescent="0.25">
      <c r="B37" s="1"/>
      <c r="C37" s="2" t="s">
        <v>62</v>
      </c>
      <c r="D37" s="21">
        <v>1668903.14</v>
      </c>
      <c r="E37" s="1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3"/>
    </row>
    <row r="38" spans="2:41" x14ac:dyDescent="0.25">
      <c r="B38" s="1"/>
      <c r="C38" s="2" t="s">
        <v>36</v>
      </c>
      <c r="D38" s="21">
        <v>20363</v>
      </c>
      <c r="E38" s="1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3"/>
    </row>
    <row r="39" spans="2:41" x14ac:dyDescent="0.25">
      <c r="B39" s="20" t="s">
        <v>63</v>
      </c>
      <c r="C39" s="2"/>
      <c r="D39" s="13">
        <f>D36+D37+D38</f>
        <v>2464980.5</v>
      </c>
      <c r="E39" s="13">
        <f>D39/D4*100</f>
        <v>30.566735973641002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3"/>
    </row>
    <row r="40" spans="2:41" x14ac:dyDescent="0.25">
      <c r="B40" s="1" t="s">
        <v>13</v>
      </c>
      <c r="C40" s="2" t="s">
        <v>47</v>
      </c>
      <c r="D40" s="21">
        <v>151274.75</v>
      </c>
      <c r="E40" s="1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3"/>
    </row>
    <row r="41" spans="2:41" x14ac:dyDescent="0.25">
      <c r="B41" s="1"/>
      <c r="C41" s="2" t="s">
        <v>49</v>
      </c>
      <c r="D41" s="21">
        <v>15000</v>
      </c>
      <c r="E41" s="1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3"/>
    </row>
    <row r="42" spans="2:41" x14ac:dyDescent="0.25">
      <c r="B42" s="20" t="s">
        <v>64</v>
      </c>
      <c r="C42" s="2"/>
      <c r="D42" s="13">
        <f>D40+D41</f>
        <v>166274.75</v>
      </c>
      <c r="E42" s="13">
        <f>D42/D4*100</f>
        <v>2.0618728555188022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3"/>
    </row>
    <row r="43" spans="2:41" x14ac:dyDescent="0.25">
      <c r="B43" s="1" t="s">
        <v>14</v>
      </c>
      <c r="C43" s="2" t="s">
        <v>47</v>
      </c>
      <c r="D43" s="21">
        <v>145185.73000000001</v>
      </c>
      <c r="E43" s="1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3"/>
    </row>
    <row r="44" spans="2:41" x14ac:dyDescent="0.25">
      <c r="B44" s="1"/>
      <c r="C44" s="2" t="s">
        <v>70</v>
      </c>
      <c r="D44" s="21">
        <v>19000</v>
      </c>
      <c r="E44" s="1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3"/>
    </row>
    <row r="45" spans="2:41" x14ac:dyDescent="0.25">
      <c r="B45" s="1"/>
      <c r="C45" s="2" t="s">
        <v>71</v>
      </c>
      <c r="D45" s="21">
        <v>14500</v>
      </c>
      <c r="E45" s="1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3"/>
    </row>
    <row r="46" spans="2:41" x14ac:dyDescent="0.25">
      <c r="B46" s="20" t="s">
        <v>65</v>
      </c>
      <c r="C46" s="2"/>
      <c r="D46" s="13">
        <f>D43+D44+D45</f>
        <v>178685.73</v>
      </c>
      <c r="E46" s="13">
        <f>D46/D4*100</f>
        <v>2.2157739305310136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3"/>
    </row>
    <row r="47" spans="2:41" x14ac:dyDescent="0.25">
      <c r="B47" s="1" t="s">
        <v>12</v>
      </c>
      <c r="C47" s="2" t="s">
        <v>36</v>
      </c>
      <c r="D47" s="21">
        <v>40000</v>
      </c>
      <c r="E47" s="1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3"/>
    </row>
    <row r="48" spans="2:41" x14ac:dyDescent="0.25">
      <c r="B48" s="1"/>
      <c r="C48" s="2" t="s">
        <v>47</v>
      </c>
      <c r="D48" s="21">
        <v>20000</v>
      </c>
      <c r="E48" s="1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3"/>
    </row>
    <row r="49" spans="2:41" x14ac:dyDescent="0.25">
      <c r="B49" s="20" t="s">
        <v>66</v>
      </c>
      <c r="C49" s="2"/>
      <c r="D49" s="13">
        <f>D47+D48</f>
        <v>60000</v>
      </c>
      <c r="E49" s="13">
        <f>D49/D4*100</f>
        <v>0.74402379995235668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3"/>
    </row>
    <row r="50" spans="2:41" x14ac:dyDescent="0.25">
      <c r="B50" s="25" t="s">
        <v>9</v>
      </c>
      <c r="C50" s="23" t="s">
        <v>47</v>
      </c>
      <c r="D50" s="24">
        <v>1500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3"/>
    </row>
    <row r="51" spans="2:41" x14ac:dyDescent="0.25">
      <c r="B51" s="26" t="s">
        <v>72</v>
      </c>
      <c r="C51" s="2"/>
      <c r="D51" s="13">
        <f>D50</f>
        <v>1500</v>
      </c>
      <c r="E51" s="13">
        <f>D51/D4*100</f>
        <v>1.8600594998808916E-2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3"/>
    </row>
    <row r="52" spans="2:41" x14ac:dyDescent="0.25">
      <c r="B52" s="25" t="s">
        <v>39</v>
      </c>
      <c r="C52" s="23" t="s">
        <v>47</v>
      </c>
      <c r="D52" s="24">
        <v>14923.75</v>
      </c>
      <c r="E52" s="1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3"/>
    </row>
    <row r="53" spans="2:41" x14ac:dyDescent="0.25">
      <c r="B53" s="26" t="s">
        <v>73</v>
      </c>
      <c r="C53" s="2"/>
      <c r="D53" s="13">
        <f>D52</f>
        <v>14923.75</v>
      </c>
      <c r="E53" s="13">
        <f>D53/D4*100</f>
        <v>0.18506041974231638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3"/>
    </row>
    <row r="54" spans="2:41" x14ac:dyDescent="0.25">
      <c r="B54" s="25" t="s">
        <v>38</v>
      </c>
      <c r="C54" s="2" t="s">
        <v>47</v>
      </c>
      <c r="D54" s="21">
        <v>24375</v>
      </c>
      <c r="E54" s="1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3"/>
    </row>
    <row r="55" spans="2:41" ht="15.75" thickBot="1" x14ac:dyDescent="0.3">
      <c r="B55" s="27" t="s">
        <v>74</v>
      </c>
      <c r="C55" s="15"/>
      <c r="D55" s="14">
        <f>D54</f>
        <v>24375</v>
      </c>
      <c r="E55" s="14">
        <f>D55/D4*100</f>
        <v>0.30225966873064491</v>
      </c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6"/>
    </row>
  </sheetData>
  <mergeCells count="1">
    <mergeCell ref="B2:AO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"/>
  <sheetViews>
    <sheetView workbookViewId="0">
      <selection activeCell="E26" sqref="E26"/>
    </sheetView>
  </sheetViews>
  <sheetFormatPr defaultRowHeight="15" x14ac:dyDescent="0.25"/>
  <cols>
    <col min="2" max="2" width="12.28515625" customWidth="1"/>
    <col min="5" max="5" width="17.28515625" customWidth="1"/>
    <col min="7" max="7" width="11.5703125" customWidth="1"/>
    <col min="8" max="8" width="18.28515625" customWidth="1"/>
    <col min="9" max="9" width="19.140625" customWidth="1"/>
    <col min="10" max="10" width="19.42578125" customWidth="1"/>
  </cols>
  <sheetData>
    <row r="1" spans="2:10" ht="15.75" thickBot="1" x14ac:dyDescent="0.3"/>
    <row r="2" spans="2:10" ht="30" x14ac:dyDescent="0.25">
      <c r="B2" s="60" t="s">
        <v>2</v>
      </c>
      <c r="C2" s="61"/>
      <c r="D2" s="61"/>
      <c r="E2" s="12" t="s">
        <v>29</v>
      </c>
      <c r="F2" s="62" t="s">
        <v>0</v>
      </c>
      <c r="G2" s="61"/>
      <c r="H2" s="4" t="s">
        <v>15</v>
      </c>
      <c r="I2" s="4" t="s">
        <v>27</v>
      </c>
      <c r="J2" s="5" t="s">
        <v>28</v>
      </c>
    </row>
    <row r="3" spans="2:10" ht="38.1" customHeight="1" x14ac:dyDescent="0.25">
      <c r="B3" s="10" t="s">
        <v>16</v>
      </c>
      <c r="C3" s="53" t="s">
        <v>17</v>
      </c>
      <c r="D3" s="54"/>
      <c r="E3" s="6">
        <v>1840000</v>
      </c>
      <c r="F3" s="55">
        <v>230115</v>
      </c>
      <c r="G3" s="56"/>
      <c r="H3" s="6">
        <v>2070115</v>
      </c>
      <c r="I3" s="6">
        <v>2063000</v>
      </c>
      <c r="J3" s="7">
        <v>2102000</v>
      </c>
    </row>
    <row r="4" spans="2:10" ht="38.1" customHeight="1" x14ac:dyDescent="0.25">
      <c r="B4" s="10" t="s">
        <v>1</v>
      </c>
      <c r="C4" s="53" t="s">
        <v>18</v>
      </c>
      <c r="D4" s="54"/>
      <c r="E4" s="6">
        <v>100000</v>
      </c>
      <c r="F4" s="55">
        <v>2000</v>
      </c>
      <c r="G4" s="56"/>
      <c r="H4" s="6">
        <v>102000</v>
      </c>
      <c r="I4" s="6">
        <v>107000</v>
      </c>
      <c r="J4" s="7">
        <v>107000</v>
      </c>
    </row>
    <row r="5" spans="2:10" ht="38.1" customHeight="1" x14ac:dyDescent="0.25">
      <c r="B5" s="10" t="s">
        <v>19</v>
      </c>
      <c r="C5" s="53" t="s">
        <v>20</v>
      </c>
      <c r="D5" s="54"/>
      <c r="E5" s="6">
        <v>1759333</v>
      </c>
      <c r="F5" s="55">
        <v>810167</v>
      </c>
      <c r="G5" s="56"/>
      <c r="H5" s="6">
        <v>2569500</v>
      </c>
      <c r="I5" s="6">
        <v>2000000</v>
      </c>
      <c r="J5" s="7">
        <v>2100000</v>
      </c>
    </row>
    <row r="6" spans="2:10" ht="38.1" customHeight="1" x14ac:dyDescent="0.25">
      <c r="B6" s="10" t="s">
        <v>30</v>
      </c>
      <c r="C6" s="53" t="s">
        <v>31</v>
      </c>
      <c r="D6" s="54"/>
      <c r="E6" s="6">
        <v>0</v>
      </c>
      <c r="F6" s="55">
        <v>0</v>
      </c>
      <c r="G6" s="56"/>
      <c r="H6" s="6">
        <v>0</v>
      </c>
      <c r="I6" s="6">
        <v>0</v>
      </c>
      <c r="J6" s="7">
        <v>0</v>
      </c>
    </row>
    <row r="7" spans="2:10" ht="38.1" customHeight="1" x14ac:dyDescent="0.25">
      <c r="B7" s="10" t="s">
        <v>21</v>
      </c>
      <c r="C7" s="53" t="s">
        <v>4</v>
      </c>
      <c r="D7" s="54"/>
      <c r="E7" s="6">
        <v>2501745</v>
      </c>
      <c r="F7" s="55">
        <v>-613916</v>
      </c>
      <c r="G7" s="56"/>
      <c r="H7" s="6">
        <v>1887829</v>
      </c>
      <c r="I7" s="6">
        <v>270000</v>
      </c>
      <c r="J7" s="7">
        <v>270000</v>
      </c>
    </row>
    <row r="8" spans="2:10" ht="38.1" customHeight="1" x14ac:dyDescent="0.25">
      <c r="B8" s="10" t="s">
        <v>22</v>
      </c>
      <c r="C8" s="53" t="s">
        <v>23</v>
      </c>
      <c r="D8" s="54"/>
      <c r="E8" s="6">
        <v>249420</v>
      </c>
      <c r="F8" s="55">
        <v>130760</v>
      </c>
      <c r="G8" s="56"/>
      <c r="H8" s="6">
        <v>380180</v>
      </c>
      <c r="I8" s="6">
        <v>343205</v>
      </c>
      <c r="J8" s="7">
        <v>318205</v>
      </c>
    </row>
    <row r="9" spans="2:10" ht="38.1" customHeight="1" x14ac:dyDescent="0.25">
      <c r="B9" s="10" t="s">
        <v>24</v>
      </c>
      <c r="C9" s="53" t="s">
        <v>5</v>
      </c>
      <c r="D9" s="54"/>
      <c r="E9" s="6">
        <v>10000</v>
      </c>
      <c r="F9" s="55">
        <v>0</v>
      </c>
      <c r="G9" s="56"/>
      <c r="H9" s="6">
        <v>10000</v>
      </c>
      <c r="I9" s="6">
        <v>10000</v>
      </c>
      <c r="J9" s="7">
        <v>10000</v>
      </c>
    </row>
    <row r="10" spans="2:10" ht="38.1" customHeight="1" x14ac:dyDescent="0.25">
      <c r="B10" s="10" t="s">
        <v>32</v>
      </c>
      <c r="C10" s="53" t="s">
        <v>33</v>
      </c>
      <c r="D10" s="54"/>
      <c r="E10" s="6">
        <v>800</v>
      </c>
      <c r="F10" s="55">
        <v>-800</v>
      </c>
      <c r="G10" s="56"/>
      <c r="H10" s="6">
        <v>0</v>
      </c>
      <c r="I10" s="6">
        <v>0</v>
      </c>
      <c r="J10" s="7">
        <v>0</v>
      </c>
    </row>
    <row r="11" spans="2:10" ht="30" customHeight="1" thickBot="1" x14ac:dyDescent="0.3">
      <c r="B11" s="11" t="s">
        <v>3</v>
      </c>
      <c r="C11" s="57"/>
      <c r="D11" s="58"/>
      <c r="E11" s="8">
        <v>6461298</v>
      </c>
      <c r="F11" s="59">
        <v>558326</v>
      </c>
      <c r="G11" s="58"/>
      <c r="H11" s="8">
        <v>7019624</v>
      </c>
      <c r="I11" s="8">
        <v>4793205</v>
      </c>
      <c r="J11" s="9">
        <v>4907205</v>
      </c>
    </row>
  </sheetData>
  <mergeCells count="20">
    <mergeCell ref="C5:D5"/>
    <mergeCell ref="F5:G5"/>
    <mergeCell ref="B2:D2"/>
    <mergeCell ref="F2:G2"/>
    <mergeCell ref="C3:D3"/>
    <mergeCell ref="F3:G3"/>
    <mergeCell ref="C4:D4"/>
    <mergeCell ref="F4:G4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3"/>
  <sheetViews>
    <sheetView tabSelected="1" workbookViewId="0">
      <selection activeCell="O3" sqref="O3:T3"/>
    </sheetView>
  </sheetViews>
  <sheetFormatPr defaultRowHeight="15" x14ac:dyDescent="0.25"/>
  <cols>
    <col min="2" max="2" width="11.85546875" customWidth="1"/>
    <col min="5" max="6" width="14.85546875" bestFit="1" customWidth="1"/>
    <col min="7" max="7" width="10.28515625" bestFit="1" customWidth="1"/>
    <col min="9" max="9" width="16" bestFit="1" customWidth="1"/>
    <col min="10" max="10" width="15.140625" customWidth="1"/>
    <col min="11" max="11" width="15.5703125" customWidth="1"/>
    <col min="16" max="16" width="11.140625" customWidth="1"/>
    <col min="18" max="18" width="11.85546875" customWidth="1"/>
  </cols>
  <sheetData>
    <row r="1" spans="2:20" ht="15.75" thickBot="1" x14ac:dyDescent="0.3"/>
    <row r="2" spans="2:20" ht="30" x14ac:dyDescent="0.25">
      <c r="B2" s="60" t="s">
        <v>2</v>
      </c>
      <c r="C2" s="80"/>
      <c r="D2" s="80"/>
      <c r="E2" s="4" t="s">
        <v>15</v>
      </c>
      <c r="F2" s="12" t="s">
        <v>34</v>
      </c>
      <c r="G2" s="62" t="s">
        <v>0</v>
      </c>
      <c r="H2" s="80"/>
      <c r="I2" s="4" t="s">
        <v>35</v>
      </c>
      <c r="J2" s="4" t="s">
        <v>27</v>
      </c>
      <c r="K2" s="5" t="s">
        <v>28</v>
      </c>
    </row>
    <row r="3" spans="2:20" ht="38.1" customHeight="1" x14ac:dyDescent="0.25">
      <c r="B3" s="10" t="s">
        <v>16</v>
      </c>
      <c r="C3" s="53" t="s">
        <v>17</v>
      </c>
      <c r="D3" s="72"/>
      <c r="E3" s="6">
        <v>2070115</v>
      </c>
      <c r="F3" s="6">
        <v>633256.69999999995</v>
      </c>
      <c r="G3" s="55">
        <v>222092</v>
      </c>
      <c r="H3" s="73"/>
      <c r="I3" s="6">
        <v>2292207</v>
      </c>
      <c r="J3" s="6">
        <v>2063000</v>
      </c>
      <c r="K3" s="7">
        <v>2102000</v>
      </c>
      <c r="O3" s="82"/>
      <c r="P3" s="81"/>
      <c r="Q3" s="83"/>
      <c r="R3" s="81"/>
      <c r="S3" s="84"/>
      <c r="T3" s="85"/>
    </row>
    <row r="4" spans="2:20" ht="38.1" customHeight="1" x14ac:dyDescent="0.25">
      <c r="B4" s="10" t="s">
        <v>1</v>
      </c>
      <c r="C4" s="53" t="s">
        <v>18</v>
      </c>
      <c r="D4" s="72"/>
      <c r="E4" s="6">
        <v>102000</v>
      </c>
      <c r="F4" s="6">
        <v>0</v>
      </c>
      <c r="G4" s="55">
        <v>218313</v>
      </c>
      <c r="H4" s="73"/>
      <c r="I4" s="6">
        <v>320313</v>
      </c>
      <c r="J4" s="6">
        <v>107000</v>
      </c>
      <c r="K4" s="7">
        <v>107000</v>
      </c>
      <c r="O4" s="46"/>
      <c r="P4" s="47"/>
      <c r="Q4" s="47"/>
      <c r="R4" s="47"/>
      <c r="S4" s="67"/>
      <c r="T4" s="68"/>
    </row>
    <row r="5" spans="2:20" ht="38.1" customHeight="1" x14ac:dyDescent="0.25">
      <c r="B5" s="10" t="s">
        <v>19</v>
      </c>
      <c r="C5" s="53" t="s">
        <v>20</v>
      </c>
      <c r="D5" s="72"/>
      <c r="E5" s="6">
        <v>2569500</v>
      </c>
      <c r="F5" s="6">
        <v>537028.51</v>
      </c>
      <c r="G5" s="55">
        <v>1826326</v>
      </c>
      <c r="H5" s="73"/>
      <c r="I5" s="6">
        <v>4395826</v>
      </c>
      <c r="J5" s="6">
        <v>2000000</v>
      </c>
      <c r="K5" s="7">
        <v>2100000</v>
      </c>
      <c r="O5" s="46"/>
      <c r="P5" s="47"/>
      <c r="Q5" s="47"/>
      <c r="R5" s="47"/>
      <c r="S5" s="67"/>
      <c r="T5" s="68"/>
    </row>
    <row r="6" spans="2:20" ht="38.1" customHeight="1" x14ac:dyDescent="0.25">
      <c r="B6" s="10" t="s">
        <v>30</v>
      </c>
      <c r="C6" s="53" t="s">
        <v>31</v>
      </c>
      <c r="D6" s="72"/>
      <c r="E6" s="6">
        <v>0</v>
      </c>
      <c r="F6" s="6">
        <v>0</v>
      </c>
      <c r="G6" s="55">
        <v>0</v>
      </c>
      <c r="H6" s="73"/>
      <c r="I6" s="6">
        <v>0</v>
      </c>
      <c r="J6" s="6">
        <v>0</v>
      </c>
      <c r="K6" s="7">
        <v>0</v>
      </c>
      <c r="O6" s="46"/>
      <c r="P6" s="47"/>
      <c r="Q6" s="47"/>
      <c r="R6" s="47"/>
      <c r="S6" s="67"/>
      <c r="T6" s="68"/>
    </row>
    <row r="7" spans="2:20" ht="38.1" customHeight="1" x14ac:dyDescent="0.25">
      <c r="B7" s="10" t="s">
        <v>21</v>
      </c>
      <c r="C7" s="53" t="s">
        <v>4</v>
      </c>
      <c r="D7" s="72"/>
      <c r="E7" s="6">
        <v>1887829</v>
      </c>
      <c r="F7" s="6">
        <v>1618753.14</v>
      </c>
      <c r="G7" s="55">
        <v>245190</v>
      </c>
      <c r="H7" s="73"/>
      <c r="I7" s="6">
        <v>2133019</v>
      </c>
      <c r="J7" s="6">
        <v>270000</v>
      </c>
      <c r="K7" s="7">
        <v>270000</v>
      </c>
      <c r="O7" s="46"/>
      <c r="P7" s="47"/>
      <c r="Q7" s="47"/>
      <c r="R7" s="47"/>
      <c r="S7" s="67"/>
      <c r="T7" s="68"/>
    </row>
    <row r="8" spans="2:20" ht="38.1" customHeight="1" x14ac:dyDescent="0.25">
      <c r="B8" s="10" t="s">
        <v>22</v>
      </c>
      <c r="C8" s="53" t="s">
        <v>23</v>
      </c>
      <c r="D8" s="72"/>
      <c r="E8" s="6">
        <v>380180</v>
      </c>
      <c r="F8" s="6">
        <v>18732.009999999998</v>
      </c>
      <c r="G8" s="55">
        <v>-187080</v>
      </c>
      <c r="H8" s="73"/>
      <c r="I8" s="6">
        <v>193100</v>
      </c>
      <c r="J8" s="6">
        <v>343205</v>
      </c>
      <c r="K8" s="7">
        <v>318205</v>
      </c>
      <c r="O8" s="46"/>
      <c r="P8" s="47"/>
      <c r="Q8" s="47"/>
      <c r="R8" s="47"/>
      <c r="S8" s="67"/>
      <c r="T8" s="68"/>
    </row>
    <row r="9" spans="2:20" ht="38.1" customHeight="1" x14ac:dyDescent="0.25">
      <c r="B9" s="10" t="s">
        <v>24</v>
      </c>
      <c r="C9" s="53" t="s">
        <v>5</v>
      </c>
      <c r="D9" s="72"/>
      <c r="E9" s="6">
        <v>10000</v>
      </c>
      <c r="F9" s="6">
        <v>0</v>
      </c>
      <c r="G9" s="55">
        <v>0</v>
      </c>
      <c r="H9" s="73"/>
      <c r="I9" s="6">
        <v>10000</v>
      </c>
      <c r="J9" s="6">
        <v>10000</v>
      </c>
      <c r="K9" s="7">
        <v>10000</v>
      </c>
      <c r="O9" s="46"/>
      <c r="P9" s="47"/>
      <c r="Q9" s="47"/>
      <c r="R9" s="47"/>
      <c r="S9" s="67"/>
      <c r="T9" s="68"/>
    </row>
    <row r="10" spans="2:20" ht="38.1" customHeight="1" x14ac:dyDescent="0.25">
      <c r="B10" s="10" t="s">
        <v>25</v>
      </c>
      <c r="C10" s="53" t="s">
        <v>26</v>
      </c>
      <c r="D10" s="72"/>
      <c r="E10" s="6">
        <v>0</v>
      </c>
      <c r="F10" s="6">
        <v>0</v>
      </c>
      <c r="G10" s="55">
        <v>10000</v>
      </c>
      <c r="H10" s="73"/>
      <c r="I10" s="6">
        <v>10000</v>
      </c>
      <c r="J10" s="6">
        <v>0</v>
      </c>
      <c r="K10" s="7">
        <v>0</v>
      </c>
      <c r="O10" s="46"/>
      <c r="P10" s="47"/>
      <c r="Q10" s="47"/>
      <c r="R10" s="47"/>
      <c r="S10" s="67"/>
      <c r="T10" s="68"/>
    </row>
    <row r="11" spans="2:20" ht="30" customHeight="1" thickBot="1" x14ac:dyDescent="0.3">
      <c r="B11" s="11" t="s">
        <v>3</v>
      </c>
      <c r="C11" s="57"/>
      <c r="D11" s="71"/>
      <c r="E11" s="8">
        <v>7019624</v>
      </c>
      <c r="F11" s="8">
        <v>2807770.36</v>
      </c>
      <c r="G11" s="59">
        <v>2334841</v>
      </c>
      <c r="H11" s="71"/>
      <c r="I11" s="8">
        <v>9354465</v>
      </c>
      <c r="J11" s="8">
        <v>4793205</v>
      </c>
      <c r="K11" s="9">
        <v>4907205</v>
      </c>
      <c r="O11" s="48"/>
      <c r="P11" s="49"/>
      <c r="Q11" s="49"/>
      <c r="R11" s="49"/>
      <c r="S11" s="65"/>
      <c r="T11" s="66"/>
    </row>
    <row r="13" spans="2:20" ht="15.75" thickBot="1" x14ac:dyDescent="0.3"/>
    <row r="14" spans="2:20" ht="30" x14ac:dyDescent="0.25">
      <c r="B14" s="28" t="s">
        <v>2</v>
      </c>
      <c r="C14" s="29"/>
      <c r="D14" s="29"/>
      <c r="E14" s="30" t="s">
        <v>15</v>
      </c>
      <c r="F14" s="35" t="s">
        <v>75</v>
      </c>
      <c r="G14" s="69" t="s">
        <v>0</v>
      </c>
      <c r="H14" s="69"/>
      <c r="I14" s="36" t="s">
        <v>35</v>
      </c>
      <c r="J14" s="31" t="s">
        <v>27</v>
      </c>
      <c r="K14" s="32" t="s">
        <v>28</v>
      </c>
    </row>
    <row r="15" spans="2:20" ht="38.1" customHeight="1" x14ac:dyDescent="0.25">
      <c r="B15" s="33" t="s">
        <v>16</v>
      </c>
      <c r="C15" s="70" t="s">
        <v>17</v>
      </c>
      <c r="D15" s="70"/>
      <c r="E15" s="37">
        <v>2292207</v>
      </c>
      <c r="F15" s="38">
        <v>1538673.46</v>
      </c>
      <c r="G15" s="76">
        <v>94000</v>
      </c>
      <c r="H15" s="77"/>
      <c r="I15" s="39">
        <v>2386207</v>
      </c>
      <c r="J15" s="37">
        <v>2063000</v>
      </c>
      <c r="K15" s="40">
        <v>2102000</v>
      </c>
    </row>
    <row r="16" spans="2:20" ht="38.1" customHeight="1" x14ac:dyDescent="0.25">
      <c r="B16" s="33" t="s">
        <v>1</v>
      </c>
      <c r="C16" s="63" t="s">
        <v>18</v>
      </c>
      <c r="D16" s="64"/>
      <c r="E16" s="37">
        <v>320313</v>
      </c>
      <c r="F16" s="38">
        <v>127852.26</v>
      </c>
      <c r="G16" s="76">
        <v>-14256</v>
      </c>
      <c r="H16" s="77"/>
      <c r="I16" s="39">
        <v>306057</v>
      </c>
      <c r="J16" s="37">
        <v>107000</v>
      </c>
      <c r="K16" s="40">
        <v>107000</v>
      </c>
    </row>
    <row r="17" spans="2:11" ht="38.1" customHeight="1" x14ac:dyDescent="0.25">
      <c r="B17" s="33" t="s">
        <v>19</v>
      </c>
      <c r="C17" s="63" t="s">
        <v>20</v>
      </c>
      <c r="D17" s="64"/>
      <c r="E17" s="37">
        <v>4395826</v>
      </c>
      <c r="F17" s="38">
        <v>2294332.58</v>
      </c>
      <c r="G17" s="76">
        <v>1318947</v>
      </c>
      <c r="H17" s="77"/>
      <c r="I17" s="39">
        <v>5714773</v>
      </c>
      <c r="J17" s="37">
        <v>2000000</v>
      </c>
      <c r="K17" s="40">
        <v>2100000</v>
      </c>
    </row>
    <row r="18" spans="2:11" ht="38.1" customHeight="1" x14ac:dyDescent="0.25">
      <c r="B18" s="33" t="s">
        <v>30</v>
      </c>
      <c r="C18" s="45" t="s">
        <v>31</v>
      </c>
      <c r="D18" s="45"/>
      <c r="E18" s="37">
        <v>0</v>
      </c>
      <c r="F18" s="38">
        <v>0</v>
      </c>
      <c r="G18" s="76">
        <v>0</v>
      </c>
      <c r="H18" s="77"/>
      <c r="I18" s="39">
        <v>0</v>
      </c>
      <c r="J18" s="37">
        <v>0</v>
      </c>
      <c r="K18" s="40">
        <v>0</v>
      </c>
    </row>
    <row r="19" spans="2:11" ht="38.1" customHeight="1" x14ac:dyDescent="0.25">
      <c r="B19" s="33" t="s">
        <v>21</v>
      </c>
      <c r="C19" s="63" t="s">
        <v>4</v>
      </c>
      <c r="D19" s="64"/>
      <c r="E19" s="37">
        <v>2133019</v>
      </c>
      <c r="F19" s="38">
        <v>1618753.14</v>
      </c>
      <c r="G19" s="76">
        <v>-267483</v>
      </c>
      <c r="H19" s="77"/>
      <c r="I19" s="39">
        <v>1865536</v>
      </c>
      <c r="J19" s="37">
        <v>270000</v>
      </c>
      <c r="K19" s="40">
        <v>270000</v>
      </c>
    </row>
    <row r="20" spans="2:11" ht="38.1" customHeight="1" x14ac:dyDescent="0.25">
      <c r="B20" s="33" t="s">
        <v>22</v>
      </c>
      <c r="C20" s="63" t="s">
        <v>23</v>
      </c>
      <c r="D20" s="64"/>
      <c r="E20" s="37">
        <v>193100</v>
      </c>
      <c r="F20" s="38">
        <v>90151.5</v>
      </c>
      <c r="G20" s="76">
        <v>-5500</v>
      </c>
      <c r="H20" s="77"/>
      <c r="I20" s="39">
        <v>187600</v>
      </c>
      <c r="J20" s="37">
        <v>343205</v>
      </c>
      <c r="K20" s="40">
        <v>318205</v>
      </c>
    </row>
    <row r="21" spans="2:11" ht="38.1" customHeight="1" x14ac:dyDescent="0.25">
      <c r="B21" s="33" t="s">
        <v>24</v>
      </c>
      <c r="C21" s="63" t="s">
        <v>5</v>
      </c>
      <c r="D21" s="64"/>
      <c r="E21" s="37">
        <v>10000</v>
      </c>
      <c r="F21" s="38">
        <v>0</v>
      </c>
      <c r="G21" s="76">
        <v>-11500</v>
      </c>
      <c r="H21" s="77"/>
      <c r="I21" s="39">
        <v>21500</v>
      </c>
      <c r="J21" s="37">
        <v>10000</v>
      </c>
      <c r="K21" s="40">
        <v>10000</v>
      </c>
    </row>
    <row r="22" spans="2:11" ht="38.1" customHeight="1" x14ac:dyDescent="0.25">
      <c r="B22" s="33" t="s">
        <v>25</v>
      </c>
      <c r="C22" s="63" t="s">
        <v>26</v>
      </c>
      <c r="D22" s="64"/>
      <c r="E22" s="37">
        <v>10000</v>
      </c>
      <c r="F22" s="38">
        <v>0</v>
      </c>
      <c r="G22" s="76">
        <v>-66510</v>
      </c>
      <c r="H22" s="77"/>
      <c r="I22" s="39">
        <v>76510</v>
      </c>
      <c r="J22" s="37">
        <v>0</v>
      </c>
      <c r="K22" s="40">
        <v>0</v>
      </c>
    </row>
    <row r="23" spans="2:11" ht="30" customHeight="1" thickBot="1" x14ac:dyDescent="0.3">
      <c r="B23" s="34" t="s">
        <v>3</v>
      </c>
      <c r="C23" s="74"/>
      <c r="D23" s="75"/>
      <c r="E23" s="41">
        <v>9354465</v>
      </c>
      <c r="F23" s="42">
        <v>5669762.9400000004</v>
      </c>
      <c r="G23" s="78">
        <v>1203718</v>
      </c>
      <c r="H23" s="79"/>
      <c r="I23" s="43">
        <v>10558183</v>
      </c>
      <c r="J23" s="41">
        <v>4793205</v>
      </c>
      <c r="K23" s="44">
        <v>4907205</v>
      </c>
    </row>
  </sheetData>
  <mergeCells count="47">
    <mergeCell ref="S5:T5"/>
    <mergeCell ref="S6:T6"/>
    <mergeCell ref="S7:T7"/>
    <mergeCell ref="B2:D2"/>
    <mergeCell ref="G2:H2"/>
    <mergeCell ref="C3:D3"/>
    <mergeCell ref="G3:H3"/>
    <mergeCell ref="C4:D4"/>
    <mergeCell ref="G4:H4"/>
    <mergeCell ref="S3:T3"/>
    <mergeCell ref="S4:T4"/>
    <mergeCell ref="C5:D5"/>
    <mergeCell ref="G5:H5"/>
    <mergeCell ref="C6:D6"/>
    <mergeCell ref="G6:H6"/>
    <mergeCell ref="C7:D7"/>
    <mergeCell ref="G7:H7"/>
    <mergeCell ref="C23:D2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16:D16"/>
    <mergeCell ref="C17:D17"/>
    <mergeCell ref="C19:D19"/>
    <mergeCell ref="C22:D22"/>
    <mergeCell ref="C20:D20"/>
    <mergeCell ref="C21:D21"/>
    <mergeCell ref="S11:T11"/>
    <mergeCell ref="S8:T8"/>
    <mergeCell ref="S9:T9"/>
    <mergeCell ref="S10:T10"/>
    <mergeCell ref="G14:H14"/>
    <mergeCell ref="C15:D15"/>
    <mergeCell ref="C11:D11"/>
    <mergeCell ref="G11:H11"/>
    <mergeCell ref="C8:D8"/>
    <mergeCell ref="G8:H8"/>
    <mergeCell ref="C9:D9"/>
    <mergeCell ref="G9:H9"/>
    <mergeCell ref="C10:D10"/>
    <mergeCell ref="G10:H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REKAPITULACIJA AKTIVNOSTI-IF+%</vt:lpstr>
      <vt:lpstr>REKAPITULACIJA-IZVORNI FP</vt:lpstr>
      <vt:lpstr>REKAPITULACIJA-IZMJENE I DOP.FP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2023-03-23T08:09:29Z</cp:lastPrinted>
  <dcterms:created xsi:type="dcterms:W3CDTF">2022-03-04T12:20:15Z</dcterms:created>
  <dcterms:modified xsi:type="dcterms:W3CDTF">2023-04-04T11:46:09Z</dcterms:modified>
</cp:coreProperties>
</file>