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FINANCIJSKI PLAN\FINANCIJSKI PLAN 2022\FINANCIJSKI PLAN 2022\2022._GODIŠNJI IZVJEŠTAJ O IZVRŠENJU FP\za objavu_xls_word\"/>
    </mc:Choice>
  </mc:AlternateContent>
  <bookViews>
    <workbookView xWindow="0" yWindow="0" windowWidth="28800" windowHeight="13530" firstSheet="1" activeTab="8"/>
  </bookViews>
  <sheets>
    <sheet name="SAŽETAK" sheetId="1" r:id="rId1"/>
    <sheet name="PR-RA-IF-UKUPNI" sheetId="8" r:id="rId2"/>
    <sheet name="PRIHODI-EK" sheetId="22" r:id="rId3"/>
    <sheet name="PRIHODI-IF" sheetId="23" r:id="rId4"/>
    <sheet name="PR,RA-EK-IF-%" sheetId="39" r:id="rId5"/>
    <sheet name="RASHODI-EK" sheetId="24" r:id="rId6"/>
    <sheet name="ZAKLJUČAK" sheetId="35" r:id="rId7"/>
    <sheet name="STRUKTURA REZULTATA-IF" sheetId="36" r:id="rId8"/>
    <sheet name="RASHODI-IF" sheetId="25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2" l="1"/>
  <c r="H6" i="22"/>
  <c r="H7" i="22"/>
  <c r="H8" i="22"/>
  <c r="H9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I9" i="22" l="1"/>
  <c r="G8" i="22"/>
  <c r="F8" i="22"/>
  <c r="I8" i="22"/>
  <c r="D54" i="39" l="1"/>
  <c r="E53" i="39" s="1"/>
  <c r="E50" i="39" l="1"/>
  <c r="E47" i="39"/>
  <c r="E51" i="39"/>
  <c r="E48" i="39"/>
  <c r="E52" i="39"/>
  <c r="E49" i="39"/>
  <c r="D39" i="39"/>
  <c r="E38" i="39" s="1"/>
  <c r="E25" i="39"/>
  <c r="E23" i="39"/>
  <c r="E22" i="39"/>
  <c r="E21" i="39"/>
  <c r="D26" i="39"/>
  <c r="E24" i="39" s="1"/>
  <c r="D11" i="35"/>
  <c r="D14" i="35" s="1"/>
  <c r="D6" i="35"/>
  <c r="D10" i="35" s="1"/>
  <c r="E18" i="25"/>
  <c r="E15" i="23"/>
  <c r="E19" i="23" s="1"/>
  <c r="E35" i="22"/>
  <c r="E34" i="22"/>
  <c r="E33" i="22"/>
  <c r="E30" i="22"/>
  <c r="E29" i="22"/>
  <c r="E26" i="22"/>
  <c r="E23" i="22"/>
  <c r="E22" i="22" s="1"/>
  <c r="E20" i="22"/>
  <c r="E19" i="22"/>
  <c r="E15" i="22"/>
  <c r="E14" i="22" s="1"/>
  <c r="E11" i="22"/>
  <c r="E8" i="22"/>
  <c r="E7" i="22"/>
  <c r="E31" i="8"/>
  <c r="E30" i="8"/>
  <c r="E34" i="8" s="1"/>
  <c r="E35" i="8" s="1"/>
  <c r="E29" i="8"/>
  <c r="E21" i="8"/>
  <c r="E17" i="8"/>
  <c r="E13" i="8"/>
  <c r="D24" i="1"/>
  <c r="D25" i="1" s="1"/>
  <c r="D22" i="1"/>
  <c r="D9" i="1"/>
  <c r="D6" i="1"/>
  <c r="D21" i="1" s="1"/>
  <c r="G68" i="24"/>
  <c r="G5" i="24"/>
  <c r="G52" i="24"/>
  <c r="G56" i="24"/>
  <c r="G66" i="24"/>
  <c r="G63" i="24"/>
  <c r="G57" i="24"/>
  <c r="G53" i="24"/>
  <c r="G54" i="24"/>
  <c r="G6" i="24"/>
  <c r="G47" i="24"/>
  <c r="G48" i="24"/>
  <c r="G15" i="24"/>
  <c r="G40" i="24"/>
  <c r="G38" i="24"/>
  <c r="G28" i="24"/>
  <c r="G21" i="24"/>
  <c r="G16" i="24"/>
  <c r="G7" i="24"/>
  <c r="G13" i="24"/>
  <c r="G11" i="24"/>
  <c r="G8" i="24"/>
  <c r="D12" i="1" l="1"/>
  <c r="D23" i="1"/>
  <c r="E54" i="39"/>
  <c r="E26" i="39"/>
  <c r="E36" i="39"/>
  <c r="E37" i="39"/>
  <c r="E35" i="39"/>
  <c r="E34" i="39"/>
  <c r="E6" i="22"/>
  <c r="E32" i="8"/>
  <c r="E13" i="39"/>
  <c r="E12" i="39"/>
  <c r="E11" i="39"/>
  <c r="E9" i="39"/>
  <c r="E8" i="39"/>
  <c r="E7" i="39"/>
  <c r="D14" i="39"/>
  <c r="E10" i="39" s="1"/>
  <c r="E14" i="39" l="1"/>
  <c r="E39" i="39"/>
  <c r="E38" i="22"/>
  <c r="E40" i="22" s="1"/>
  <c r="E5" i="22"/>
  <c r="E21" i="36" l="1"/>
  <c r="E18" i="36"/>
  <c r="E8" i="36"/>
  <c r="E11" i="35"/>
  <c r="C11" i="35"/>
  <c r="C14" i="35" s="1"/>
  <c r="C10" i="35"/>
  <c r="C15" i="35" s="1"/>
  <c r="C6" i="35"/>
  <c r="H13" i="35"/>
  <c r="G13" i="35"/>
  <c r="H12" i="35"/>
  <c r="G12" i="35"/>
  <c r="F11" i="35"/>
  <c r="F14" i="35" s="1"/>
  <c r="E14" i="35"/>
  <c r="F10" i="35"/>
  <c r="H9" i="35"/>
  <c r="G9" i="35"/>
  <c r="H8" i="35"/>
  <c r="G8" i="35"/>
  <c r="H7" i="35"/>
  <c r="G7" i="35"/>
  <c r="F6" i="35"/>
  <c r="G6" i="35" s="1"/>
  <c r="E6" i="35"/>
  <c r="H6" i="35" s="1"/>
  <c r="E4" i="36" l="1"/>
  <c r="E22" i="36" s="1"/>
  <c r="H11" i="35"/>
  <c r="E10" i="35"/>
  <c r="H14" i="35"/>
  <c r="G14" i="35"/>
  <c r="F15" i="35"/>
  <c r="G10" i="35"/>
  <c r="H10" i="35"/>
  <c r="G11" i="35"/>
  <c r="J54" i="24" l="1"/>
  <c r="J53" i="24" s="1"/>
  <c r="J38" i="24"/>
  <c r="H54" i="24"/>
  <c r="H53" i="24" s="1"/>
  <c r="H66" i="24"/>
  <c r="H63" i="24"/>
  <c r="H57" i="24"/>
  <c r="H48" i="24"/>
  <c r="H47" i="24" s="1"/>
  <c r="H40" i="24"/>
  <c r="H38" i="24"/>
  <c r="H28" i="24"/>
  <c r="H21" i="24"/>
  <c r="H16" i="24"/>
  <c r="H13" i="24"/>
  <c r="H11" i="24"/>
  <c r="H8" i="24"/>
  <c r="F66" i="24"/>
  <c r="F63" i="24"/>
  <c r="F57" i="24"/>
  <c r="F56" i="24" s="1"/>
  <c r="F54" i="24"/>
  <c r="F53" i="24" s="1"/>
  <c r="F48" i="24"/>
  <c r="F47" i="24" s="1"/>
  <c r="F6" i="24" s="1"/>
  <c r="F7" i="24"/>
  <c r="F40" i="24"/>
  <c r="F28" i="24"/>
  <c r="F21" i="24"/>
  <c r="F16" i="24"/>
  <c r="F15" i="24" s="1"/>
  <c r="F13" i="24"/>
  <c r="F11" i="24"/>
  <c r="F8" i="24"/>
  <c r="F52" i="24" l="1"/>
  <c r="F5" i="24" s="1"/>
  <c r="F68" i="24" s="1"/>
  <c r="H7" i="24"/>
  <c r="H56" i="24"/>
  <c r="H52" i="24"/>
  <c r="H15" i="24"/>
  <c r="D26" i="22"/>
  <c r="D15" i="22"/>
  <c r="D11" i="22"/>
  <c r="I8" i="25"/>
  <c r="I9" i="25"/>
  <c r="I10" i="25"/>
  <c r="I11" i="25"/>
  <c r="I12" i="25"/>
  <c r="I13" i="25"/>
  <c r="I14" i="25"/>
  <c r="I15" i="25"/>
  <c r="I16" i="25"/>
  <c r="I17" i="25"/>
  <c r="I7" i="25"/>
  <c r="H8" i="25"/>
  <c r="H9" i="25"/>
  <c r="H10" i="25"/>
  <c r="H11" i="25"/>
  <c r="H12" i="25"/>
  <c r="H13" i="25"/>
  <c r="H14" i="25"/>
  <c r="H15" i="25"/>
  <c r="H16" i="25"/>
  <c r="H17" i="25"/>
  <c r="H6" i="24" l="1"/>
  <c r="H5" i="24"/>
  <c r="I13" i="23" l="1"/>
  <c r="H12" i="23"/>
  <c r="I12" i="23"/>
  <c r="G31" i="8" l="1"/>
  <c r="D31" i="8"/>
  <c r="D30" i="8"/>
  <c r="I10" i="22" l="1"/>
  <c r="I12" i="22"/>
  <c r="I13" i="22"/>
  <c r="I16" i="22"/>
  <c r="I17" i="22"/>
  <c r="I18" i="22"/>
  <c r="I21" i="22"/>
  <c r="I24" i="22"/>
  <c r="I25" i="22"/>
  <c r="I27" i="22"/>
  <c r="I28" i="22"/>
  <c r="I31" i="22"/>
  <c r="I32" i="22"/>
  <c r="I33" i="22"/>
  <c r="I34" i="22"/>
  <c r="I35" i="22"/>
  <c r="I36" i="22"/>
  <c r="I37" i="22"/>
  <c r="I39" i="22"/>
  <c r="J66" i="24" l="1"/>
  <c r="J63" i="24"/>
  <c r="J57" i="24"/>
  <c r="J56" i="24" s="1"/>
  <c r="J52" i="24" s="1"/>
  <c r="J48" i="24"/>
  <c r="J47" i="24" s="1"/>
  <c r="J40" i="24"/>
  <c r="J28" i="24"/>
  <c r="J21" i="24"/>
  <c r="J16" i="24"/>
  <c r="J13" i="24"/>
  <c r="J11" i="24"/>
  <c r="J8" i="24"/>
  <c r="J7" i="24" l="1"/>
  <c r="J15" i="24"/>
  <c r="J6" i="24" s="1"/>
  <c r="J68" i="24" s="1"/>
  <c r="J5" i="24" s="1"/>
  <c r="F18" i="25" l="1"/>
  <c r="G18" i="25"/>
  <c r="H18" i="25" s="1"/>
  <c r="D18" i="25"/>
  <c r="H7" i="25"/>
  <c r="O7" i="24"/>
  <c r="O8" i="24"/>
  <c r="O9" i="24"/>
  <c r="O10" i="24"/>
  <c r="O11" i="24"/>
  <c r="O12" i="24"/>
  <c r="O13" i="24"/>
  <c r="O14" i="24"/>
  <c r="O15" i="24"/>
  <c r="O16" i="24"/>
  <c r="O17" i="24"/>
  <c r="O18" i="24"/>
  <c r="O19" i="24"/>
  <c r="O20" i="24"/>
  <c r="O21" i="24"/>
  <c r="O22" i="24"/>
  <c r="O23" i="24"/>
  <c r="O24" i="24"/>
  <c r="O25" i="24"/>
  <c r="O26" i="24"/>
  <c r="O27" i="24"/>
  <c r="O28" i="24"/>
  <c r="O29" i="24"/>
  <c r="O30" i="24"/>
  <c r="O31" i="24"/>
  <c r="O32" i="24"/>
  <c r="O33" i="24"/>
  <c r="O34" i="24"/>
  <c r="O35" i="24"/>
  <c r="O36" i="24"/>
  <c r="O37" i="24"/>
  <c r="O38" i="24"/>
  <c r="O39" i="24"/>
  <c r="O40" i="24"/>
  <c r="O41" i="24"/>
  <c r="O42" i="24"/>
  <c r="O43" i="24"/>
  <c r="O44" i="24"/>
  <c r="O45" i="24"/>
  <c r="O46" i="24"/>
  <c r="O47" i="24"/>
  <c r="O48" i="24"/>
  <c r="O49" i="24"/>
  <c r="O50" i="24"/>
  <c r="O51" i="24"/>
  <c r="O52" i="24"/>
  <c r="O53" i="24"/>
  <c r="O54" i="24"/>
  <c r="O55" i="24"/>
  <c r="O56" i="24"/>
  <c r="O57" i="24"/>
  <c r="O58" i="24"/>
  <c r="O59" i="24"/>
  <c r="O60" i="24"/>
  <c r="O61" i="24"/>
  <c r="O62" i="24"/>
  <c r="O63" i="24"/>
  <c r="O64" i="24"/>
  <c r="O65" i="24"/>
  <c r="O66" i="24"/>
  <c r="O67" i="24"/>
  <c r="O6" i="24"/>
  <c r="L7" i="24"/>
  <c r="L8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50" i="24"/>
  <c r="L51" i="24"/>
  <c r="L52" i="24"/>
  <c r="L53" i="24"/>
  <c r="L54" i="24"/>
  <c r="L55" i="24"/>
  <c r="L56" i="24"/>
  <c r="L57" i="24"/>
  <c r="L58" i="24"/>
  <c r="L59" i="24"/>
  <c r="L60" i="24"/>
  <c r="L61" i="24"/>
  <c r="L62" i="24"/>
  <c r="L63" i="24"/>
  <c r="L64" i="24"/>
  <c r="L65" i="24"/>
  <c r="L66" i="24"/>
  <c r="L67" i="24"/>
  <c r="L68" i="24"/>
  <c r="L6" i="24"/>
  <c r="I18" i="25" l="1"/>
  <c r="F15" i="23" l="1"/>
  <c r="F19" i="23" s="1"/>
  <c r="D15" i="23"/>
  <c r="D19" i="23" s="1"/>
  <c r="I14" i="23"/>
  <c r="H14" i="23"/>
  <c r="I11" i="23"/>
  <c r="H11" i="23"/>
  <c r="I10" i="23"/>
  <c r="I9" i="23"/>
  <c r="H9" i="23"/>
  <c r="I8" i="23"/>
  <c r="H8" i="23"/>
  <c r="I7" i="23"/>
  <c r="H7" i="23"/>
  <c r="G35" i="22"/>
  <c r="F35" i="22"/>
  <c r="F33" i="22" s="1"/>
  <c r="D35" i="22"/>
  <c r="G34" i="22"/>
  <c r="D34" i="22"/>
  <c r="D33" i="22"/>
  <c r="G30" i="22"/>
  <c r="F30" i="22"/>
  <c r="D30" i="22"/>
  <c r="D29" i="22" s="1"/>
  <c r="G26" i="22"/>
  <c r="F26" i="22"/>
  <c r="I26" i="22" s="1"/>
  <c r="G23" i="22"/>
  <c r="G22" i="22" s="1"/>
  <c r="F23" i="22"/>
  <c r="I23" i="22" s="1"/>
  <c r="D23" i="22"/>
  <c r="G20" i="22"/>
  <c r="G19" i="22" s="1"/>
  <c r="F20" i="22"/>
  <c r="D20" i="22"/>
  <c r="D19" i="22" s="1"/>
  <c r="G15" i="22"/>
  <c r="F15" i="22"/>
  <c r="G11" i="22"/>
  <c r="F11" i="22"/>
  <c r="I11" i="22" s="1"/>
  <c r="G7" i="22"/>
  <c r="D8" i="22"/>
  <c r="F29" i="22" l="1"/>
  <c r="I30" i="22"/>
  <c r="F19" i="22"/>
  <c r="I19" i="22" s="1"/>
  <c r="I20" i="22"/>
  <c r="F14" i="22"/>
  <c r="I15" i="22"/>
  <c r="F7" i="22"/>
  <c r="I7" i="22" s="1"/>
  <c r="H10" i="23"/>
  <c r="G15" i="23"/>
  <c r="G14" i="22"/>
  <c r="D22" i="22"/>
  <c r="D14" i="22"/>
  <c r="D7" i="22"/>
  <c r="G33" i="22"/>
  <c r="F34" i="22"/>
  <c r="F22" i="22"/>
  <c r="I22" i="22" s="1"/>
  <c r="G29" i="22"/>
  <c r="I29" i="22" l="1"/>
  <c r="I14" i="22"/>
  <c r="F6" i="22"/>
  <c r="D6" i="22"/>
  <c r="D38" i="22" s="1"/>
  <c r="D40" i="22" s="1"/>
  <c r="I15" i="23"/>
  <c r="G19" i="23"/>
  <c r="H15" i="23"/>
  <c r="G6" i="22"/>
  <c r="I6" i="22" l="1"/>
  <c r="F5" i="22"/>
  <c r="F38" i="22"/>
  <c r="F40" i="22" s="1"/>
  <c r="D5" i="22"/>
  <c r="H19" i="23"/>
  <c r="I19" i="23"/>
  <c r="G5" i="22"/>
  <c r="G38" i="22"/>
  <c r="I38" i="22" l="1"/>
  <c r="G40" i="22"/>
  <c r="I40" i="22" s="1"/>
  <c r="H5" i="22"/>
  <c r="I5" i="22"/>
  <c r="F31" i="8" l="1"/>
  <c r="F30" i="8"/>
  <c r="G30" i="8"/>
  <c r="D29" i="8"/>
  <c r="D21" i="8"/>
  <c r="D32" i="8" l="1"/>
  <c r="G21" i="8"/>
  <c r="G29" i="8"/>
  <c r="F21" i="8" l="1"/>
  <c r="F29" i="8" l="1"/>
  <c r="F17" i="8"/>
  <c r="D17" i="8" l="1"/>
  <c r="D13" i="8"/>
  <c r="I20" i="8"/>
  <c r="I19" i="8"/>
  <c r="H19" i="8"/>
  <c r="G17" i="8"/>
  <c r="I16" i="8"/>
  <c r="I15" i="8"/>
  <c r="H15" i="8"/>
  <c r="G13" i="8"/>
  <c r="F13" i="8"/>
  <c r="I12" i="8"/>
  <c r="I11" i="8"/>
  <c r="H11" i="8"/>
  <c r="I8" i="8"/>
  <c r="H8" i="8"/>
  <c r="I7" i="8"/>
  <c r="H7" i="8"/>
  <c r="D34" i="8" l="1"/>
  <c r="D35" i="8" s="1"/>
  <c r="H30" i="8"/>
  <c r="I31" i="8"/>
  <c r="I30" i="8"/>
  <c r="H31" i="8"/>
  <c r="F32" i="8"/>
  <c r="G32" i="8"/>
  <c r="F34" i="8" l="1"/>
  <c r="F35" i="8" s="1"/>
  <c r="G34" i="8"/>
  <c r="G35" i="8" l="1"/>
  <c r="I34" i="8"/>
  <c r="H34" i="8"/>
  <c r="C22" i="1" l="1"/>
  <c r="C9" i="1"/>
  <c r="C24" i="1" s="1"/>
  <c r="C25" i="1" s="1"/>
  <c r="C6" i="1"/>
  <c r="C21" i="1" s="1"/>
  <c r="F22" i="1"/>
  <c r="E22" i="1"/>
  <c r="H11" i="1"/>
  <c r="G11" i="1"/>
  <c r="H10" i="1"/>
  <c r="G10" i="1"/>
  <c r="F9" i="1"/>
  <c r="F24" i="1" s="1"/>
  <c r="F25" i="1" s="1"/>
  <c r="E9" i="1"/>
  <c r="E24" i="1" s="1"/>
  <c r="E25" i="1" s="1"/>
  <c r="H7" i="1"/>
  <c r="G7" i="1"/>
  <c r="F6" i="1"/>
  <c r="F21" i="1" s="1"/>
  <c r="E6" i="1"/>
  <c r="E21" i="1" s="1"/>
  <c r="C12" i="1" l="1"/>
  <c r="C23" i="1"/>
  <c r="C27" i="1" s="1"/>
  <c r="G9" i="1"/>
  <c r="E23" i="1"/>
  <c r="E27" i="1" s="1"/>
  <c r="H22" i="1"/>
  <c r="F23" i="1"/>
  <c r="H21" i="1"/>
  <c r="G21" i="1"/>
  <c r="H25" i="1"/>
  <c r="H6" i="1"/>
  <c r="G22" i="1"/>
  <c r="G25" i="1"/>
  <c r="G24" i="1"/>
  <c r="G6" i="1"/>
  <c r="E12" i="1"/>
  <c r="H24" i="1"/>
  <c r="H9" i="1"/>
  <c r="F12" i="1"/>
  <c r="F27" i="1" l="1"/>
  <c r="G23" i="1"/>
  <c r="H23" i="1"/>
  <c r="L5" i="24"/>
  <c r="O5" i="24"/>
  <c r="H68" i="24"/>
  <c r="O68" i="24" s="1"/>
</calcChain>
</file>

<file path=xl/sharedStrings.xml><?xml version="1.0" encoding="utf-8"?>
<sst xmlns="http://schemas.openxmlformats.org/spreadsheetml/2006/main" count="416" uniqueCount="331">
  <si>
    <t>OPIS</t>
  </si>
  <si>
    <t>PRIHODI UKUPNO</t>
  </si>
  <si>
    <t>6        PRIHODI POSLOVANJA</t>
  </si>
  <si>
    <t>RASHODI UKUPNO</t>
  </si>
  <si>
    <t>3        RASHODI POSLOVANJA</t>
  </si>
  <si>
    <t>RAZLIKA</t>
  </si>
  <si>
    <t>DONOS VIŠKA PRETHODNIH GODINA</t>
  </si>
  <si>
    <t>UKUPNI PRIHODI</t>
  </si>
  <si>
    <t>VIŠAK PRETHODNIH GODINA</t>
  </si>
  <si>
    <t>UKUPNO RASPOLOŽIVA SREDSTVA</t>
  </si>
  <si>
    <t>UKUPNO RASPOREĐENA SREDSTVA</t>
  </si>
  <si>
    <t>UKUPNO REZULTAT</t>
  </si>
  <si>
    <t>RAČUN</t>
  </si>
  <si>
    <t>NAZIV RAČUNA</t>
  </si>
  <si>
    <t>1.</t>
  </si>
  <si>
    <t>2.</t>
  </si>
  <si>
    <t>3.</t>
  </si>
  <si>
    <t>5.</t>
  </si>
  <si>
    <t>6.</t>
  </si>
  <si>
    <t>7.</t>
  </si>
  <si>
    <t>UKUPNO OSTVARENI PRIHODI</t>
  </si>
  <si>
    <t>PRIHODI POSLOVANJA</t>
  </si>
  <si>
    <t>POMOĆI IZ INOZEMSTVA I OD SUBJEKATA UNUTAR OPĆEG PRORAČUNA</t>
  </si>
  <si>
    <t>POMOĆI PROR.KORISNIKA IZ PRORAČUNA KOJI IM NIJE NADLEŽAN</t>
  </si>
  <si>
    <t>TEKUĆE POMOĆI PROR.KORISNICIMA IZ PRORAČUNA KOJI IM NIJE NADLEŽAN</t>
  </si>
  <si>
    <t>KAPITALNE POMOĆI PROR.KORISNICIMA IZ PRORAČUNA KOJI IM NIJE NADLEŽAN</t>
  </si>
  <si>
    <t>POMOĆI TEMELJEM PRIJENOSA EU SREDSTAVA</t>
  </si>
  <si>
    <t>TEKUĆE POMOĆI TEMELJEM PRIJENOSA EU SREDSTAVA</t>
  </si>
  <si>
    <t>PRIHODI OD IMOVINE</t>
  </si>
  <si>
    <t>PRIHODI OD FINANCIJSKE IMOVINE</t>
  </si>
  <si>
    <t>KAMATE NA OROČENA SREDSTVA I DEPOZITE PO VIĐENJU</t>
  </si>
  <si>
    <t>PRIHODI OD UPR. I ADM.PRISTOJBI, PRISTOJBI PO POSEBNIM PROPISIMA I NAKNADA</t>
  </si>
  <si>
    <t>PRIHOD PO POSEBNIM PROPISIMA</t>
  </si>
  <si>
    <t>OSTALI NESPOMENUTI PRIHODI</t>
  </si>
  <si>
    <t>PRIHODI OD PRODAJE PROIZVODA I ROBE TE PRUŽENIH USLUGA I PRIHODI OD DONACIJA</t>
  </si>
  <si>
    <t xml:space="preserve">PRIHODI OD PRODAJE PROIZVODA I ROBE TE PRUŽENIH USLUGA </t>
  </si>
  <si>
    <t>PRIHODI OD PRODAJE PROIZVODA I ROBE</t>
  </si>
  <si>
    <t>PRIHODI OD PRUŽENIH USLUGA</t>
  </si>
  <si>
    <t>DONACIJE OD PRAVNIH I FIZIČKIH OSOBA IZVAN OPĆEG PRORAČUNA</t>
  </si>
  <si>
    <t>TEKUĆE DONACIJE</t>
  </si>
  <si>
    <t>PRIHODI IZ NADLEŽNOG PRORAČUNA I OD HZZO-A NA TEMELJU UGOVORNIH OBVEZA</t>
  </si>
  <si>
    <t>PRIHODI IZ NADLEŽNOG PRORAČUNA ZA FINANCIRANJE REDOVNE DJELATNOSTI PROR.KORISNIKA</t>
  </si>
  <si>
    <t>PRIHODI NADLEŽNOG PRORAČUNA ZA FINANCIRANJE RASHODA POSLOVANJA</t>
  </si>
  <si>
    <t>PRIHODI NADLEŽNOG PRORAČUNA ZA FINANCIRANJE RASHODA ZA NABAVU NEFINANCIJSKE IMOVINE</t>
  </si>
  <si>
    <t>PRIHODI OD PRODAJE NEFINANCIJSKE IMOVINE</t>
  </si>
  <si>
    <t>PRIHODI OD PRODAJE PROIZVEDENE DUGOTRAJNE IMOVINE</t>
  </si>
  <si>
    <t>PRIHOD OD PRODAJE GRAĐEVINSKIH OBJEKATA</t>
  </si>
  <si>
    <t>STAMBENI OBJEKTI</t>
  </si>
  <si>
    <t>6+7</t>
  </si>
  <si>
    <t>UKUPNO PRIHODI-OSTVARENJE</t>
  </si>
  <si>
    <t>PRENESENI VIŠAK-DONOS</t>
  </si>
  <si>
    <t>6+7+9</t>
  </si>
  <si>
    <t>OSTVARENJE PRIHODA +PRENESENI VIŠAK (9)</t>
  </si>
  <si>
    <t>3</t>
  </si>
  <si>
    <t>RASHODI POSLOVANJA</t>
  </si>
  <si>
    <t>31</t>
  </si>
  <si>
    <t>RASHODI ZA ZAPOSLENE</t>
  </si>
  <si>
    <t>311</t>
  </si>
  <si>
    <t>PLAĆE (BRUTO)</t>
  </si>
  <si>
    <t>312</t>
  </si>
  <si>
    <t>OSTALI RASHODI ZA ZAPOSLENE</t>
  </si>
  <si>
    <t>313</t>
  </si>
  <si>
    <t>DOPRINOSI NA PLAĆE</t>
  </si>
  <si>
    <t>32</t>
  </si>
  <si>
    <t>MATERIJALNI RASHODI</t>
  </si>
  <si>
    <t>321</t>
  </si>
  <si>
    <t>NAKNADE TROŠKOVA ZAPOSLENIMA</t>
  </si>
  <si>
    <t>322</t>
  </si>
  <si>
    <t>RASHODI ZA MATERIJAL I ENERG.</t>
  </si>
  <si>
    <t>323</t>
  </si>
  <si>
    <t>RASHODI ZA USLUGE</t>
  </si>
  <si>
    <t>324</t>
  </si>
  <si>
    <t>NAKNADE TROŠKOVA OSOBAMA IZVAN RADNOG ODNOSA</t>
  </si>
  <si>
    <t>329</t>
  </si>
  <si>
    <t>OST.NESPOM.RASHODI POSLOVANJA</t>
  </si>
  <si>
    <t>34</t>
  </si>
  <si>
    <t>FINANCIJSKI RASHODI</t>
  </si>
  <si>
    <t>343</t>
  </si>
  <si>
    <t>OSTALI FINANCIJSKI RASHODI</t>
  </si>
  <si>
    <t>4</t>
  </si>
  <si>
    <t>RASHODI ZA NABAVU NEFINANCIJSKE IMOVINE</t>
  </si>
  <si>
    <t>41</t>
  </si>
  <si>
    <t>RASHODI ZA NABAVU NEPROIZVED.DUGOTRAJNE IMOVINE</t>
  </si>
  <si>
    <t>412</t>
  </si>
  <si>
    <t>NEMATERIJALNA IMOVINA</t>
  </si>
  <si>
    <t>42</t>
  </si>
  <si>
    <t>RASHODI ZA NABAVU PROIZVEDENE DUGOTRAJNE IMOVINE</t>
  </si>
  <si>
    <t>422</t>
  </si>
  <si>
    <t>POSTROJENJA I OPREMA</t>
  </si>
  <si>
    <t>424</t>
  </si>
  <si>
    <t>KNJIGE,UMJ.DJELA I OST.IZLOŽB.VRIJEDN.</t>
  </si>
  <si>
    <t>426</t>
  </si>
  <si>
    <t>NEMATERIJALNA PROIZVEDENA IMOVINA</t>
  </si>
  <si>
    <t>SVEUKUPNO</t>
  </si>
  <si>
    <t>Opći prihodi i primici</t>
  </si>
  <si>
    <t>Vlastiti prihodi</t>
  </si>
  <si>
    <t>Prihodi za posebne namjene</t>
  </si>
  <si>
    <t>Pomoći</t>
  </si>
  <si>
    <t>PLAĆE ZA REDOVAN RAD</t>
  </si>
  <si>
    <t>3111</t>
  </si>
  <si>
    <t>3113</t>
  </si>
  <si>
    <t>PLAĆE ZA PREKOVREMENI RAD</t>
  </si>
  <si>
    <t>3121</t>
  </si>
  <si>
    <t>3132</t>
  </si>
  <si>
    <t>DOPRINOSI ZA OBVEZNO ZDRAVSTVENO OSIGURANJE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</si>
  <si>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</si>
  <si>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</si>
  <si>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</si>
  <si>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</si>
  <si>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</si>
  <si>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</si>
  <si>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3214</t>
  </si>
  <si>
    <t>OSTALE NAKNADE TROŠKOVA ZAPOSLENIMA</t>
  </si>
  <si>
    <t>3221</t>
  </si>
  <si>
    <t>UREDSKI MATERIJAL I OSTALI MATERIJALNI RASHODI</t>
  </si>
  <si>
    <t>3222</t>
  </si>
  <si>
    <t>MATERIJAL I SIROVINE</t>
  </si>
  <si>
    <t>3223</t>
  </si>
  <si>
    <t>ENERGIJA</t>
  </si>
  <si>
    <t>3224</t>
  </si>
  <si>
    <t>MAT.I DIJELOVI ZA TEKUĆE I INVEST.ODRŽAVANJE</t>
  </si>
  <si>
    <t>3225</t>
  </si>
  <si>
    <t>SITNI INVENTAR I AUTO GUME</t>
  </si>
  <si>
    <t>3227</t>
  </si>
  <si>
    <t>SLUŽBENA, RADNA I ZAŠTITNA ODJEĆA I OBUĆA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</si>
  <si>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</si>
  <si>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</si>
  <si>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</si>
  <si>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</si>
  <si>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</si>
  <si>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</si>
  <si>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</si>
  <si>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</si>
  <si>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</si>
  <si>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</si>
  <si>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</si>
  <si>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</si>
  <si>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</si>
  <si>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INTELEKTUALNE I OSOBNE  USLUGE</t>
  </si>
  <si>
    <t>3238</t>
  </si>
  <si>
    <t>RAČUNALNE USLUGE</t>
  </si>
  <si>
    <t>3239</t>
  </si>
  <si>
    <t>OSTALE USLUGE</t>
  </si>
  <si>
    <t>3241</t>
  </si>
  <si>
    <t>3291</t>
  </si>
  <si>
    <t>NAKNADE ZA RAD PREDSTAVN.I IZVRŠNIH TIJELA,POVJERENSTVA I SL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</si>
  <si>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</si>
  <si>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</si>
  <si>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</si>
  <si>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</si>
  <si>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</si>
  <si>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</si>
  <si>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</si>
  <si>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</si>
  <si>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3299</t>
  </si>
  <si>
    <t>OSTALI NESPOMENUTI RASHODI POSLOVANJA</t>
  </si>
  <si>
    <t>3431</t>
  </si>
  <si>
    <t>BANKARSKE USLUGE I USLUGE PLATNOG PROMETA</t>
  </si>
  <si>
    <t>3432</t>
  </si>
  <si>
    <t>NEGATIVNE TEČAJNE RAZLIKE I RAZLIKE ZBOG PRIMJ.VALUTNE KLAUZ</t>
  </si>
  <si>
    <t>3433</t>
  </si>
  <si>
    <t>ZATEZNE KAMATE</t>
  </si>
  <si>
    <t>4124</t>
  </si>
  <si>
    <t>OSTALA PRAVA</t>
  </si>
  <si>
    <t>4221</t>
  </si>
  <si>
    <t>UREDSKA OPREMA I NAMJEŠTAJ</t>
  </si>
  <si>
    <t>4222</t>
  </si>
  <si>
    <t>KOMUNIKACIJSKA OPREMA</t>
  </si>
  <si>
    <t>4223</t>
  </si>
  <si>
    <t>OPREMA ZA ODRŽAVANJE I ZAŠTITU</t>
  </si>
  <si>
    <t>4225</t>
  </si>
  <si>
    <t>INSTRUMENTI, UREĐAJI I STROJEVI</t>
  </si>
  <si>
    <t>4227</t>
  </si>
  <si>
    <t>UREĐAJI, STROJEVI I OPREMA ZA OSTALE NAMJENE</t>
  </si>
  <si>
    <t>4241</t>
  </si>
  <si>
    <t>KNJIGE</t>
  </si>
  <si>
    <t>4243</t>
  </si>
  <si>
    <t>MUZEJSKI IZLOŠCI I PREDMETI PRIRODNIH RIJETKOSTI</t>
  </si>
  <si>
    <t>4262</t>
  </si>
  <si>
    <t>ULAGANJA U RAČUNALNE PROGRAME</t>
  </si>
  <si>
    <t>KAPITALNE POMOĆI TEMELJEM PRIJENOVA EU SREDSTAVA</t>
  </si>
  <si>
    <t>PRIHODI OD ZATEZNIH KAMATA</t>
  </si>
  <si>
    <t>PRIHODI OD POZITIVNIH TEČAJNIH RAZLIKA</t>
  </si>
  <si>
    <t xml:space="preserve">Račun prihoda/
primitka </t>
  </si>
  <si>
    <t>Naziv računa</t>
  </si>
  <si>
    <t xml:space="preserve">Prihodi za posebne namjene </t>
  </si>
  <si>
    <t>Prihodi od prodaje nef.im.</t>
  </si>
  <si>
    <t>UKUPNO PRIHODI</t>
  </si>
  <si>
    <t>PRIHOD +DONOS VIŠKA</t>
  </si>
  <si>
    <t>Ministarstva i državne ustanove za proračunske korisnike</t>
  </si>
  <si>
    <t>Gradovi i iopćine za proračunske korisnike</t>
  </si>
  <si>
    <t>Preneseni višak-donos 32</t>
  </si>
  <si>
    <t>Preneseni višak-donos 47</t>
  </si>
  <si>
    <t>Račun rashoda/
izdatka</t>
  </si>
  <si>
    <t xml:space="preserve">Vlastiti prihodi </t>
  </si>
  <si>
    <t>Prihodi od prodaje nefin.imovine</t>
  </si>
  <si>
    <t>Ukupno</t>
  </si>
  <si>
    <t>Ostale institucije za proračunske korisnike</t>
  </si>
  <si>
    <t>Prihodi za posebne namjene-višak 47</t>
  </si>
  <si>
    <t>Vlastiti prihodi-višak 32</t>
  </si>
  <si>
    <t>Oznaka IF</t>
  </si>
  <si>
    <t xml:space="preserve">Naziv izvora financiranja </t>
  </si>
  <si>
    <t xml:space="preserve">Opći prihodi i primici </t>
  </si>
  <si>
    <t xml:space="preserve">PRIHODI </t>
  </si>
  <si>
    <t>RASHODI</t>
  </si>
  <si>
    <t xml:space="preserve">RAZLIKA </t>
  </si>
  <si>
    <t xml:space="preserve">RAZLIKA  </t>
  </si>
  <si>
    <t>PRIHODI</t>
  </si>
  <si>
    <t xml:space="preserve">Ukupni prihodi </t>
  </si>
  <si>
    <t>Ukupni rashodi</t>
  </si>
  <si>
    <t>VIŠAK</t>
  </si>
  <si>
    <t>PRIHOD +VIŠAK</t>
  </si>
  <si>
    <t>REZULTAT</t>
  </si>
  <si>
    <t>REKAPITULACIJA</t>
  </si>
  <si>
    <t>UKUPNI RASHODI</t>
  </si>
  <si>
    <t>A. RAČUN PRIHODA I RASHODA</t>
  </si>
  <si>
    <t>8       PRIMICI OD FINANCIJSKE IMOVINE I ZADUŽIVANJA</t>
  </si>
  <si>
    <t xml:space="preserve">5       IZDACI ZA FINANCIJSKU IMOVINU I  OTPLATE ZAJMOVA          </t>
  </si>
  <si>
    <t>B. RAČUN FINANCIRANJA</t>
  </si>
  <si>
    <t>4.</t>
  </si>
  <si>
    <t>Donacije</t>
  </si>
  <si>
    <t>KAPITALNE DONACIJE OD FIZIČKIH OSOBA I NEPROFITNIH ORGANIZACIJA</t>
  </si>
  <si>
    <t>Indeks 2022/2021</t>
  </si>
  <si>
    <t xml:space="preserve">Indeks 2022    izvršenje/plan         </t>
  </si>
  <si>
    <t>Pomoći  od neprofitnih organizacija</t>
  </si>
  <si>
    <t>IZVRŠENJE 6.2022.</t>
  </si>
  <si>
    <t>INDEKS 5/3</t>
  </si>
  <si>
    <t>INDEKS 5/4</t>
  </si>
  <si>
    <t xml:space="preserve">7        PRIHODI OD PRODAJE NEFIN. IM.     </t>
  </si>
  <si>
    <t>Indeks -izvršenje 2022/2021</t>
  </si>
  <si>
    <t>Indeks-izvršenje/plan 2022</t>
  </si>
  <si>
    <t>A280101</t>
  </si>
  <si>
    <t>Rashodi za zaposlene</t>
  </si>
  <si>
    <t>A280102</t>
  </si>
  <si>
    <t>Materijalni rashodi</t>
  </si>
  <si>
    <t>K280103</t>
  </si>
  <si>
    <t>Ulaganja u opremu</t>
  </si>
  <si>
    <t>K280105</t>
  </si>
  <si>
    <t>Otkup muzejske građe</t>
  </si>
  <si>
    <t>K280202</t>
  </si>
  <si>
    <t>A280414</t>
  </si>
  <si>
    <t>A280449</t>
  </si>
  <si>
    <t>A280493</t>
  </si>
  <si>
    <t>A280604</t>
  </si>
  <si>
    <t>Gradovi i općine za proračunske korisnike</t>
  </si>
  <si>
    <t>IZVOR FINANCIRANJA</t>
  </si>
  <si>
    <t>OPĆI DIO  -  SAŽETAK RAČUNA PRIHODA I RASHODA 
2022-12
ISTARSKA ŽUPANIJA - REGIONE ISTRIANA
006 UPRAVNI ODJEL ZA KULTURU I ZAVIČAJNOST
36401 Povijesni i pomorski muzej Istre - Museo storico e navale dell'Istria</t>
  </si>
  <si>
    <t>IZVRŠENJE 12.2021.</t>
  </si>
  <si>
    <t>TEKUĆI PLAN 2022.</t>
  </si>
  <si>
    <t>IZVRŠENJE 12.2022.</t>
  </si>
  <si>
    <t>TABELA A -  UKUPNI PRIHODI I RASHODI  PREMA IZVORIMA FINANCIRANJA 
2022-12.
ISTARSKA ŽUPANIJA - REGIONE ISTRIANA
006 UPRAVNI ODJEL ZA KULTURU I ZAVIČAJNOST
36401 Povijesni i pomorski muzej Istre - Museo storico e navale dell'Istria</t>
  </si>
  <si>
    <t xml:space="preserve">Ostvarenje/
izvršenje 12- 2021. </t>
  </si>
  <si>
    <t>Prihodi od prodaje nefinancijske imovine</t>
  </si>
  <si>
    <t>Tekući plan 2022.</t>
  </si>
  <si>
    <t xml:space="preserve">Ostvarenje/
izvršenje 12-2022. </t>
  </si>
  <si>
    <t>TABELA A -  RAČUN PRIHODA PREMA IZVORIMA FINANCIRANJA 
2022-12
ISTARSKA ŽUPANIJA - REGIONE ISTRIANA
006 UPRAVNI ODJEL ZA KULTURU I ZAVIČAJNOST
36401 Povijesni i pomorski muzej Istre - Museo storico e navale dell'Istria</t>
  </si>
  <si>
    <t>IZVRŠENJE 12-2021</t>
  </si>
  <si>
    <t>Donacije fizičkih i pravnih osoba</t>
  </si>
  <si>
    <t>TABELA A -  RAČUN RASHODA PREMA IZVORIMA FINANCIRANJA 
2022-12
ISTARSKA ŽUPANIJA - REGIONE ISTRIANA
006 UPRAVNI ODJEL ZA KULTURU I ZAVIČAJNOST
36401 Povijesni i pomorski muzej Istre - Museo storico e navale dell'Istria</t>
  </si>
  <si>
    <t>TEKUĆI  PLAN 2022.</t>
  </si>
  <si>
    <t>IZVRŠENJE 12-2022.</t>
  </si>
  <si>
    <t>Pomoći-višak 53,55,58</t>
  </si>
  <si>
    <t>Preneseni višak-donos 53,55,58</t>
  </si>
  <si>
    <t>TABELA A - RAČUN PRIHODA I RASHODA
PRIHODI PO EKONOMSKOJ KLASIFIKACIJI
2022-12
ISTARSKA ŽUPANIJA - REGIONE ISTRIANA
006 UPRAVNI ODJEL ZA KULTURU I ZAVIČAJNOST
36401 Povijesni i pomorski muzej Istre - Museo storico e navale dell'Istria</t>
  </si>
  <si>
    <t>OSTVARENJE 12-2021.</t>
  </si>
  <si>
    <t>OSTVARENJE 12-2022.</t>
  </si>
  <si>
    <t>IZVRŠENJE 2021.</t>
  </si>
  <si>
    <t xml:space="preserve">36401 POVIJESNI I POMORSKI MUZEJ ISTRE - MUSEO STORICO E NAVALE DELL'ISTRIA  </t>
  </si>
  <si>
    <t>PRIHODI OD PRODAJE NEFIN. IMOVINE</t>
  </si>
  <si>
    <t>RASPOLOŽIVI VIŠAK  PRETHODNIH GODINA</t>
  </si>
  <si>
    <t>RASHODI ZA NABAVU NEFIN. IMOVINE</t>
  </si>
  <si>
    <t>UKUPNO VIŠAK</t>
  </si>
  <si>
    <t>SVEUKUPNA SREDSTVA FINANCIJSKOG PLANA 2022.</t>
  </si>
  <si>
    <t>IZVRŠENJE 2022.</t>
  </si>
  <si>
    <t>INDEKS % 2022./2021.</t>
  </si>
  <si>
    <t>INDEKS % IZV/PL 2022.</t>
  </si>
  <si>
    <t>NAZIV PROGRAMA-AKTIVNOSTI</t>
  </si>
  <si>
    <t>OZNAKA PROGRAMA-AKTIVNOSTI U FINANCIJSKOM PLANU</t>
  </si>
  <si>
    <t>ukupno po svim izvorima</t>
  </si>
  <si>
    <t>93-Vlastiti prihodi-PPMI</t>
  </si>
  <si>
    <t>Redovna djelatnost-materijalni rashodi</t>
  </si>
  <si>
    <t>93-UKUPNO</t>
  </si>
  <si>
    <t>94-Prihodi za posebne namjene-PPMI</t>
  </si>
  <si>
    <t>Redovna djelatnost-rashodi za zaposlene</t>
  </si>
  <si>
    <t>Program javnih potreba-Graditeljsko nasljeđe</t>
  </si>
  <si>
    <t>Program javnih potreba-Kuća fresaka u Draguću</t>
  </si>
  <si>
    <t>Program javnih potreba-Izdavanje publikacija</t>
  </si>
  <si>
    <t>94-UKUPNO</t>
  </si>
  <si>
    <t>95-Grad Pula</t>
  </si>
  <si>
    <t>95-UKUPNO</t>
  </si>
  <si>
    <t>OPĆI DIO  -  STRUKTURA REZULTATA PO IZVORIMA FINANCIRANJA I PROGRAMIMA
2022. GODINA
ISTARSKA ŽUPANIJA - REGIONE ISTRIANA
006 UPRAVNI ODJEL ZA KULTURU I ZAVIČAJNOST
36401 Povijesni i pomorski muzej Istre - Museo storico e navale dell'Istria</t>
  </si>
  <si>
    <t>Sanacija kaštela</t>
  </si>
  <si>
    <t>Program javnih potreba-Umjetnička baština istarske crkve</t>
  </si>
  <si>
    <t>4        RASHODI ZA NABAVU NEFIN. IM.</t>
  </si>
  <si>
    <t>IZVRŠENJE   12-2021.</t>
  </si>
  <si>
    <t xml:space="preserve">TABELA A - RAČUN PRIHODA I RASHODA                                                                                                                                                                                                                                                                                                                                                                                                                                                                                                                                                 RASHODI PO EKONOMSKOJ KLASIFIKACIJI  2022-12                                                                                                                                                                                                                                                                                                                                                                                                                                                                                                                   ISTARSKA ŽUPANIJA-REGIONE ISTRIANA 006 UPRAVNI ODJEL ZA KULTURU I ZAVIČAJNOST                                                                                                                                                                                                                                                                                                                                                                                                                                    36401-POVIJESNI I POMORSKI MUZEJ ISTRE-MUSEO STORICO E NAVALE DELL'ISTRIA                                                                                                                                                                                                                                                          </t>
  </si>
  <si>
    <t>REZULTAT 2022.</t>
  </si>
  <si>
    <t>UDIO U UKUPNO OSTVARENIM PRIHODIMA</t>
  </si>
  <si>
    <t>IZVORNI PLAN 2022.</t>
  </si>
  <si>
    <t xml:space="preserve">INDEKS 5/2 </t>
  </si>
  <si>
    <t>Izvorni plan 2022.</t>
  </si>
  <si>
    <t>7=6/3*100</t>
  </si>
  <si>
    <t>Indeks 6/3</t>
  </si>
  <si>
    <t>8=6/5*100</t>
  </si>
  <si>
    <t>Indeks 6/5</t>
  </si>
  <si>
    <t>8.</t>
  </si>
  <si>
    <t>INDEKS 6/3 OSTVARENJE 2022/2021.</t>
  </si>
  <si>
    <t>INDEKS 6/5 OSTVARENJE 12-2022./ PLAN 2022.</t>
  </si>
  <si>
    <t>IZVORNII  PLAN 2022.</t>
  </si>
  <si>
    <t>Financijski rashodi</t>
  </si>
  <si>
    <t>Rashodi za nabavu neproizvedene dugotrajne imovine</t>
  </si>
  <si>
    <t>Rashodi za nabavu proizvedene dugotrajne imovine</t>
  </si>
  <si>
    <t>UKUPNO RASHODI</t>
  </si>
  <si>
    <t>Račun rashoda</t>
  </si>
  <si>
    <t>UDIO U UKUPNO OSTVARENIM RASHODIMA</t>
  </si>
  <si>
    <t xml:space="preserve">  REKAPITULACIJA RASHODA PO EKONOMSKOJ KLASIFIKACIJI (2. RAZINA)  /UDIO U UKUPNOM IZVRŠENJU RASHODA 
2022-12
ISTARSKA ŽUPANIJA - REGIONE ISTRIANA
006 UPRAVNI ODJEL ZA KULTURU I ZAVIČAJNOST
36401 Povijesni i pomorski muzej Istre - Museo storico e navale dell'Istria</t>
  </si>
  <si>
    <t xml:space="preserve">  REKAPITULACIJA PRIHODA PO  IZVORIMA FINANCIRANJA /UDIO U UKUPNOM OSTVARENJU PRIHODA 
2022-12
ISTARSKA ŽUPANIJA - REGIONE ISTRIANA
006 UPRAVNI ODJEL ZA KULTURU I ZAVIČAJNOST
36401 Povijesni i pomorski muzej Istre - Museo storico e navale dell'Istria</t>
  </si>
  <si>
    <t xml:space="preserve">
Oznaka  izvora financiranja</t>
  </si>
  <si>
    <t xml:space="preserve">  REKAPITULACIJA PRIHODA PO  EKONOMSKOJ KLASIFIKACIJI (2. RAZINA) /UDIO U UKUPNOM OSTVARENJU PRIHODA 
2022-12
ISTARSKA ŽUPANIJA - REGIONE ISTRIANA
006 UPRAVNI ODJEL ZA KULTURU I ZAVIČAJNOST
36401 Povijesni i pomorski muzej Istre - Museo storico e navale dell'Istria</t>
  </si>
  <si>
    <t>Račun prihoda</t>
  </si>
  <si>
    <t>Pomoći iz inozemstva i od subjekata unutar općeg proračuna</t>
  </si>
  <si>
    <t>Prihodi od imovine</t>
  </si>
  <si>
    <t>Prihodi od upravnih i administrativnih pristojbi, pristojbi po posebnim propisima i naknada</t>
  </si>
  <si>
    <t>Prihodi od prodaje proizvoda i robe te pruženih usluga, prihodi od donacija te povrati po protestiranim jamstvima</t>
  </si>
  <si>
    <t>Prihodi iz nadležnog proračuna i od HZZO-a na temelju ugovornih obveza</t>
  </si>
  <si>
    <t xml:space="preserve">  REKAPITULACIJA RASHODA PO  IZVORIMA FINANCIRANJA /UDIO U UKUPNOM IZVRŠENJU RASHODA 
2022-12
ISTARSKA ŽUPANIJA - REGIONE ISTRIANA
006 UPRAVNI ODJEL ZA KULTURU I ZAVIČAJNOST
36401 Povijesni i pomorski muzej Istre - Museo storico e navale dell'Istria</t>
  </si>
  <si>
    <t>UDIO U UKUPNO OSTVARENIM RASHODA</t>
  </si>
  <si>
    <t>T3</t>
  </si>
  <si>
    <t>T 5</t>
  </si>
  <si>
    <t>T 7</t>
  </si>
  <si>
    <t>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</si>
</sst>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8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18">
    <xf numFmtId="0" fontId="0" fillId="0" borderId="0" xfId="0"/>
    <xf numFmtId="0" fontId="0" fillId="2" borderId="0" xfId="0" applyFill="1"/>
    <xf numFmtId="0" fontId="0" fillId="2" borderId="0" xfId="0" applyFill="1" applyBorder="1"/>
    <xf numFmtId="4" fontId="0" fillId="2" borderId="1" xfId="0" applyNumberFormat="1" applyFill="1" applyBorder="1"/>
    <xf numFmtId="0" fontId="0" fillId="2" borderId="1" xfId="0" applyFill="1" applyBorder="1"/>
    <xf numFmtId="0" fontId="0" fillId="2" borderId="1" xfId="0" applyFont="1" applyFill="1" applyBorder="1"/>
    <xf numFmtId="0" fontId="0" fillId="2" borderId="8" xfId="0" applyFill="1" applyBorder="1"/>
    <xf numFmtId="0" fontId="0" fillId="2" borderId="10" xfId="0" applyFill="1" applyBorder="1"/>
    <xf numFmtId="0" fontId="0" fillId="0" borderId="8" xfId="0" applyBorder="1"/>
    <xf numFmtId="0" fontId="0" fillId="0" borderId="7" xfId="0" applyBorder="1"/>
    <xf numFmtId="0" fontId="0" fillId="2" borderId="1" xfId="0" applyFill="1" applyBorder="1" applyAlignment="1">
      <alignment wrapText="1"/>
    </xf>
    <xf numFmtId="0" fontId="0" fillId="2" borderId="12" xfId="0" applyFill="1" applyBorder="1"/>
    <xf numFmtId="4" fontId="0" fillId="2" borderId="4" xfId="0" applyNumberFormat="1" applyFill="1" applyBorder="1"/>
    <xf numFmtId="0" fontId="0" fillId="2" borderId="7" xfId="0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1" fontId="0" fillId="2" borderId="1" xfId="0" applyNumberFormat="1" applyFill="1" applyBorder="1"/>
    <xf numFmtId="0" fontId="0" fillId="2" borderId="14" xfId="0" applyFill="1" applyBorder="1"/>
    <xf numFmtId="0" fontId="0" fillId="2" borderId="4" xfId="0" applyFill="1" applyBorder="1"/>
    <xf numFmtId="0" fontId="2" fillId="4" borderId="1" xfId="0" applyFont="1" applyFill="1" applyBorder="1" applyAlignment="1" applyProtection="1">
      <alignment horizontal="left" vertical="top" wrapText="1" readingOrder="1"/>
      <protection locked="0"/>
    </xf>
    <xf numFmtId="0" fontId="3" fillId="4" borderId="1" xfId="0" applyFont="1" applyFill="1" applyBorder="1" applyAlignment="1" applyProtection="1">
      <alignment horizontal="left" vertical="top" wrapText="1" readingOrder="1"/>
      <protection locked="0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4" borderId="10" xfId="0" applyFont="1" applyFill="1" applyBorder="1" applyAlignment="1" applyProtection="1">
      <alignment horizontal="left" vertical="top" wrapText="1" readingOrder="1"/>
      <protection locked="0"/>
    </xf>
    <xf numFmtId="0" fontId="0" fillId="2" borderId="8" xfId="0" applyFill="1" applyBorder="1" applyAlignment="1">
      <alignment wrapText="1"/>
    </xf>
    <xf numFmtId="0" fontId="0" fillId="2" borderId="11" xfId="0" applyFill="1" applyBorder="1"/>
    <xf numFmtId="0" fontId="15" fillId="4" borderId="18" xfId="0" applyFont="1" applyFill="1" applyBorder="1" applyAlignment="1" applyProtection="1">
      <alignment horizontal="center" vertical="center" wrapText="1" readingOrder="1"/>
      <protection locked="0"/>
    </xf>
    <xf numFmtId="0" fontId="15" fillId="4" borderId="2" xfId="0" applyFont="1" applyFill="1" applyBorder="1" applyAlignment="1" applyProtection="1">
      <alignment horizontal="center" vertical="center" wrapText="1" readingOrder="1"/>
      <protection locked="0"/>
    </xf>
    <xf numFmtId="0" fontId="6" fillId="2" borderId="2" xfId="0" applyFont="1" applyFill="1" applyBorder="1" applyAlignment="1">
      <alignment horizontal="center" vertical="center" readingOrder="1"/>
    </xf>
    <xf numFmtId="0" fontId="15" fillId="4" borderId="10" xfId="0" applyFont="1" applyFill="1" applyBorder="1" applyAlignment="1" applyProtection="1">
      <alignment horizontal="center" vertical="center" wrapText="1" readingOrder="1"/>
      <protection locked="0"/>
    </xf>
    <xf numFmtId="0" fontId="10" fillId="4" borderId="1" xfId="0" applyFont="1" applyFill="1" applyBorder="1" applyAlignment="1" applyProtection="1">
      <alignment horizontal="left" vertical="center" wrapText="1" readingOrder="1"/>
      <protection locked="0"/>
    </xf>
    <xf numFmtId="0" fontId="6" fillId="0" borderId="1" xfId="0" applyFont="1" applyBorder="1"/>
    <xf numFmtId="0" fontId="9" fillId="3" borderId="1" xfId="0" applyFont="1" applyFill="1" applyBorder="1" applyAlignment="1">
      <alignment horizontal="left"/>
    </xf>
    <xf numFmtId="0" fontId="9" fillId="3" borderId="1" xfId="0" applyFont="1" applyFill="1" applyBorder="1"/>
    <xf numFmtId="4" fontId="14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 readingOrder="1"/>
      <protection locked="0"/>
    </xf>
    <xf numFmtId="0" fontId="14" fillId="2" borderId="10" xfId="0" applyFont="1" applyFill="1" applyBorder="1" applyAlignment="1" applyProtection="1">
      <alignment horizontal="center" vertical="center" wrapText="1" readingOrder="1"/>
      <protection locked="0"/>
    </xf>
    <xf numFmtId="0" fontId="16" fillId="4" borderId="10" xfId="0" applyFont="1" applyFill="1" applyBorder="1" applyAlignment="1" applyProtection="1">
      <alignment horizontal="left" vertical="center" wrapText="1" readingOrder="1"/>
      <protection locked="0"/>
    </xf>
    <xf numFmtId="0" fontId="14" fillId="4" borderId="10" xfId="0" applyFont="1" applyFill="1" applyBorder="1" applyAlignment="1" applyProtection="1">
      <alignment horizontal="left" vertical="center" wrapText="1" readingOrder="1"/>
      <protection locked="0"/>
    </xf>
    <xf numFmtId="4" fontId="16" fillId="2" borderId="4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0" xfId="0" applyFont="1" applyFill="1" applyBorder="1"/>
    <xf numFmtId="0" fontId="17" fillId="2" borderId="1" xfId="0" applyFont="1" applyFill="1" applyBorder="1"/>
    <xf numFmtId="0" fontId="14" fillId="2" borderId="1" xfId="0" applyFont="1" applyFill="1" applyBorder="1" applyAlignment="1">
      <alignment wrapText="1"/>
    </xf>
    <xf numFmtId="0" fontId="17" fillId="2" borderId="11" xfId="0" applyFont="1" applyFill="1" applyBorder="1"/>
    <xf numFmtId="4" fontId="17" fillId="2" borderId="1" xfId="0" applyNumberFormat="1" applyFont="1" applyFill="1" applyBorder="1"/>
    <xf numFmtId="1" fontId="17" fillId="2" borderId="1" xfId="0" applyNumberFormat="1" applyFont="1" applyFill="1" applyBorder="1"/>
    <xf numFmtId="1" fontId="17" fillId="2" borderId="11" xfId="0" applyNumberFormat="1" applyFont="1" applyFill="1" applyBorder="1"/>
    <xf numFmtId="4" fontId="14" fillId="2" borderId="1" xfId="0" applyNumberFormat="1" applyFont="1" applyFill="1" applyBorder="1"/>
    <xf numFmtId="0" fontId="17" fillId="2" borderId="25" xfId="0" applyFont="1" applyFill="1" applyBorder="1"/>
    <xf numFmtId="0" fontId="17" fillId="2" borderId="5" xfId="0" applyFont="1" applyFill="1" applyBorder="1"/>
    <xf numFmtId="4" fontId="17" fillId="2" borderId="5" xfId="0" applyNumberFormat="1" applyFont="1" applyFill="1" applyBorder="1"/>
    <xf numFmtId="1" fontId="17" fillId="2" borderId="5" xfId="0" applyNumberFormat="1" applyFont="1" applyFill="1" applyBorder="1"/>
    <xf numFmtId="1" fontId="17" fillId="2" borderId="21" xfId="0" applyNumberFormat="1" applyFont="1" applyFill="1" applyBorder="1"/>
    <xf numFmtId="0" fontId="17" fillId="2" borderId="18" xfId="0" applyFont="1" applyFill="1" applyBorder="1"/>
    <xf numFmtId="0" fontId="17" fillId="2" borderId="2" xfId="0" applyFont="1" applyFill="1" applyBorder="1"/>
    <xf numFmtId="4" fontId="17" fillId="2" borderId="2" xfId="0" applyNumberFormat="1" applyFont="1" applyFill="1" applyBorder="1"/>
    <xf numFmtId="1" fontId="17" fillId="2" borderId="2" xfId="0" applyNumberFormat="1" applyFont="1" applyFill="1" applyBorder="1"/>
    <xf numFmtId="1" fontId="17" fillId="2" borderId="22" xfId="0" applyNumberFormat="1" applyFont="1" applyFill="1" applyBorder="1"/>
    <xf numFmtId="0" fontId="14" fillId="2" borderId="10" xfId="0" applyFont="1" applyFill="1" applyBorder="1"/>
    <xf numFmtId="0" fontId="14" fillId="2" borderId="12" xfId="0" applyFont="1" applyFill="1" applyBorder="1"/>
    <xf numFmtId="0" fontId="17" fillId="2" borderId="4" xfId="0" applyFont="1" applyFill="1" applyBorder="1"/>
    <xf numFmtId="4" fontId="17" fillId="2" borderId="4" xfId="0" applyNumberFormat="1" applyFont="1" applyFill="1" applyBorder="1"/>
    <xf numFmtId="1" fontId="17" fillId="2" borderId="4" xfId="0" applyNumberFormat="1" applyFont="1" applyFill="1" applyBorder="1"/>
    <xf numFmtId="1" fontId="17" fillId="2" borderId="13" xfId="0" applyNumberFormat="1" applyFont="1" applyFill="1" applyBorder="1"/>
    <xf numFmtId="0" fontId="11" fillId="2" borderId="10" xfId="0" applyFont="1" applyFill="1" applyBorder="1"/>
    <xf numFmtId="0" fontId="14" fillId="0" borderId="10" xfId="0" applyFont="1" applyBorder="1"/>
    <xf numFmtId="0" fontId="17" fillId="2" borderId="10" xfId="0" applyFont="1" applyFill="1" applyBorder="1" applyAlignment="1">
      <alignment wrapText="1"/>
    </xf>
    <xf numFmtId="0" fontId="17" fillId="2" borderId="10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0" fillId="0" borderId="10" xfId="0" applyBorder="1"/>
    <xf numFmtId="0" fontId="0" fillId="0" borderId="1" xfId="0" applyBorder="1"/>
    <xf numFmtId="0" fontId="0" fillId="0" borderId="11" xfId="0" applyBorder="1"/>
    <xf numFmtId="4" fontId="14" fillId="2" borderId="1" xfId="0" applyNumberFormat="1" applyFont="1" applyFill="1" applyBorder="1" applyAlignment="1">
      <alignment horizontal="right"/>
    </xf>
    <xf numFmtId="4" fontId="13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4" fontId="16" fillId="2" borderId="1" xfId="0" applyNumberFormat="1" applyFont="1" applyFill="1" applyBorder="1"/>
    <xf numFmtId="4" fontId="11" fillId="2" borderId="1" xfId="0" applyNumberFormat="1" applyFont="1" applyFill="1" applyBorder="1"/>
    <xf numFmtId="4" fontId="22" fillId="2" borderId="1" xfId="0" applyNumberFormat="1" applyFont="1" applyFill="1" applyBorder="1"/>
    <xf numFmtId="4" fontId="11" fillId="0" borderId="1" xfId="0" applyNumberFormat="1" applyFont="1" applyBorder="1"/>
    <xf numFmtId="4" fontId="16" fillId="3" borderId="1" xfId="0" applyNumberFormat="1" applyFont="1" applyFill="1" applyBorder="1"/>
    <xf numFmtId="4" fontId="11" fillId="3" borderId="1" xfId="0" applyNumberFormat="1" applyFont="1" applyFill="1" applyBorder="1"/>
    <xf numFmtId="0" fontId="16" fillId="2" borderId="10" xfId="0" applyFont="1" applyFill="1" applyBorder="1"/>
    <xf numFmtId="0" fontId="16" fillId="3" borderId="10" xfId="0" applyFont="1" applyFill="1" applyBorder="1"/>
    <xf numFmtId="0" fontId="16" fillId="3" borderId="10" xfId="0" applyFont="1" applyFill="1" applyBorder="1" applyAlignment="1">
      <alignment horizontal="left"/>
    </xf>
    <xf numFmtId="0" fontId="6" fillId="2" borderId="1" xfId="0" applyFont="1" applyFill="1" applyBorder="1"/>
    <xf numFmtId="0" fontId="9" fillId="2" borderId="1" xfId="0" applyFont="1" applyFill="1" applyBorder="1"/>
    <xf numFmtId="4" fontId="16" fillId="5" borderId="1" xfId="0" applyNumberFormat="1" applyFont="1" applyFill="1" applyBorder="1"/>
    <xf numFmtId="0" fontId="17" fillId="2" borderId="30" xfId="0" applyFont="1" applyFill="1" applyBorder="1"/>
    <xf numFmtId="0" fontId="17" fillId="2" borderId="29" xfId="0" applyFont="1" applyFill="1" applyBorder="1"/>
    <xf numFmtId="4" fontId="17" fillId="2" borderId="29" xfId="0" applyNumberFormat="1" applyFont="1" applyFill="1" applyBorder="1"/>
    <xf numFmtId="1" fontId="17" fillId="2" borderId="29" xfId="0" applyNumberFormat="1" applyFont="1" applyFill="1" applyBorder="1"/>
    <xf numFmtId="1" fontId="17" fillId="2" borderId="31" xfId="0" applyNumberFormat="1" applyFont="1" applyFill="1" applyBorder="1"/>
    <xf numFmtId="0" fontId="17" fillId="2" borderId="29" xfId="0" applyFont="1" applyFill="1" applyBorder="1" applyAlignment="1">
      <alignment wrapText="1"/>
    </xf>
    <xf numFmtId="0" fontId="14" fillId="2" borderId="29" xfId="0" applyFont="1" applyFill="1" applyBorder="1"/>
    <xf numFmtId="0" fontId="17" fillId="2" borderId="32" xfId="0" applyFont="1" applyFill="1" applyBorder="1"/>
    <xf numFmtId="0" fontId="17" fillId="2" borderId="33" xfId="0" applyFont="1" applyFill="1" applyBorder="1"/>
    <xf numFmtId="4" fontId="17" fillId="2" borderId="33" xfId="0" applyNumberFormat="1" applyFont="1" applyFill="1" applyBorder="1"/>
    <xf numFmtId="4" fontId="17" fillId="2" borderId="34" xfId="0" applyNumberFormat="1" applyFont="1" applyFill="1" applyBorder="1"/>
    <xf numFmtId="0" fontId="11" fillId="3" borderId="35" xfId="0" applyFont="1" applyFill="1" applyBorder="1"/>
    <xf numFmtId="0" fontId="0" fillId="3" borderId="36" xfId="0" applyFont="1" applyFill="1" applyBorder="1"/>
    <xf numFmtId="4" fontId="11" fillId="3" borderId="36" xfId="0" applyNumberFormat="1" applyFont="1" applyFill="1" applyBorder="1"/>
    <xf numFmtId="4" fontId="16" fillId="5" borderId="2" xfId="0" applyNumberFormat="1" applyFont="1" applyFill="1" applyBorder="1"/>
    <xf numFmtId="0" fontId="16" fillId="3" borderId="12" xfId="0" applyFont="1" applyFill="1" applyBorder="1"/>
    <xf numFmtId="0" fontId="9" fillId="3" borderId="4" xfId="0" applyFont="1" applyFill="1" applyBorder="1"/>
    <xf numFmtId="4" fontId="16" fillId="3" borderId="4" xfId="0" applyNumberFormat="1" applyFont="1" applyFill="1" applyBorder="1"/>
    <xf numFmtId="4" fontId="16" fillId="5" borderId="4" xfId="0" applyNumberFormat="1" applyFont="1" applyFill="1" applyBorder="1"/>
    <xf numFmtId="4" fontId="16" fillId="2" borderId="1" xfId="0" applyNumberFormat="1" applyFont="1" applyFill="1" applyBorder="1" applyAlignment="1" applyProtection="1">
      <alignment vertical="top" wrapText="1"/>
      <protection locked="0"/>
    </xf>
    <xf numFmtId="4" fontId="0" fillId="0" borderId="0" xfId="0" applyNumberFormat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14" xfId="0" applyBorder="1"/>
    <xf numFmtId="0" fontId="0" fillId="0" borderId="0" xfId="0" applyBorder="1"/>
    <xf numFmtId="4" fontId="0" fillId="0" borderId="1" xfId="0" applyNumberFormat="1" applyBorder="1"/>
    <xf numFmtId="4" fontId="0" fillId="0" borderId="11" xfId="0" applyNumberFormat="1" applyBorder="1"/>
    <xf numFmtId="0" fontId="0" fillId="0" borderId="12" xfId="0" applyBorder="1"/>
    <xf numFmtId="4" fontId="0" fillId="0" borderId="4" xfId="0" applyNumberFormat="1" applyBorder="1"/>
    <xf numFmtId="4" fontId="0" fillId="0" borderId="13" xfId="0" applyNumberFormat="1" applyBorder="1"/>
    <xf numFmtId="0" fontId="0" fillId="0" borderId="1" xfId="0" applyBorder="1" applyAlignment="1">
      <alignment horizontal="right"/>
    </xf>
    <xf numFmtId="0" fontId="0" fillId="0" borderId="4" xfId="0" applyBorder="1"/>
    <xf numFmtId="0" fontId="0" fillId="0" borderId="13" xfId="0" applyBorder="1"/>
    <xf numFmtId="0" fontId="0" fillId="0" borderId="10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9" xfId="0" applyBorder="1"/>
    <xf numFmtId="0" fontId="0" fillId="0" borderId="1" xfId="0" applyBorder="1" applyAlignment="1">
      <alignment wrapText="1"/>
    </xf>
    <xf numFmtId="0" fontId="23" fillId="2" borderId="0" xfId="0" applyFont="1" applyFill="1" applyBorder="1"/>
    <xf numFmtId="0" fontId="23" fillId="2" borderId="8" xfId="0" applyFont="1" applyFill="1" applyBorder="1"/>
    <xf numFmtId="0" fontId="23" fillId="2" borderId="10" xfId="0" applyFont="1" applyFill="1" applyBorder="1"/>
    <xf numFmtId="0" fontId="23" fillId="2" borderId="1" xfId="0" applyFont="1" applyFill="1" applyBorder="1"/>
    <xf numFmtId="0" fontId="23" fillId="0" borderId="0" xfId="0" applyFont="1" applyBorder="1"/>
    <xf numFmtId="0" fontId="23" fillId="0" borderId="8" xfId="0" applyFont="1" applyBorder="1"/>
    <xf numFmtId="0" fontId="19" fillId="0" borderId="10" xfId="0" applyFont="1" applyBorder="1" applyAlignment="1">
      <alignment horizontal="left"/>
    </xf>
    <xf numFmtId="3" fontId="19" fillId="0" borderId="1" xfId="0" applyNumberFormat="1" applyFont="1" applyBorder="1"/>
    <xf numFmtId="0" fontId="1" fillId="0" borderId="10" xfId="0" applyFont="1" applyBorder="1"/>
    <xf numFmtId="3" fontId="23" fillId="0" borderId="1" xfId="0" applyNumberFormat="1" applyFont="1" applyBorder="1"/>
    <xf numFmtId="0" fontId="1" fillId="0" borderId="10" xfId="0" applyFont="1" applyBorder="1" applyAlignment="1">
      <alignment wrapText="1"/>
    </xf>
    <xf numFmtId="0" fontId="19" fillId="0" borderId="10" xfId="0" applyFont="1" applyBorder="1"/>
    <xf numFmtId="4" fontId="24" fillId="0" borderId="1" xfId="0" applyNumberFormat="1" applyFont="1" applyBorder="1"/>
    <xf numFmtId="3" fontId="1" fillId="0" borderId="1" xfId="0" applyNumberFormat="1" applyFont="1" applyBorder="1"/>
    <xf numFmtId="0" fontId="23" fillId="0" borderId="10" xfId="0" applyFont="1" applyBorder="1"/>
    <xf numFmtId="0" fontId="19" fillId="0" borderId="12" xfId="0" applyFont="1" applyBorder="1"/>
    <xf numFmtId="3" fontId="19" fillId="0" borderId="4" xfId="0" applyNumberFormat="1" applyFont="1" applyBorder="1"/>
    <xf numFmtId="0" fontId="23" fillId="0" borderId="9" xfId="0" applyFont="1" applyBorder="1"/>
    <xf numFmtId="0" fontId="23" fillId="0" borderId="7" xfId="0" applyFont="1" applyBorder="1"/>
    <xf numFmtId="0" fontId="16" fillId="4" borderId="10" xfId="0" applyFont="1" applyFill="1" applyBorder="1" applyAlignment="1" applyProtection="1">
      <alignment horizontal="center" vertical="top" wrapText="1" readingOrder="1"/>
      <protection locked="0"/>
    </xf>
    <xf numFmtId="0" fontId="16" fillId="2" borderId="1" xfId="0" applyFont="1" applyFill="1" applyBorder="1" applyAlignment="1" applyProtection="1">
      <alignment horizontal="center" vertical="top" wrapText="1" readingOrder="1"/>
      <protection locked="0"/>
    </xf>
    <xf numFmtId="0" fontId="0" fillId="0" borderId="1" xfId="0" applyBorder="1" applyAlignment="1"/>
    <xf numFmtId="0" fontId="0" fillId="0" borderId="1" xfId="0" applyBorder="1" applyAlignment="1">
      <alignment vertical="top" wrapText="1"/>
    </xf>
    <xf numFmtId="0" fontId="19" fillId="2" borderId="18" xfId="0" applyFont="1" applyFill="1" applyBorder="1" applyAlignment="1">
      <alignment vertical="top"/>
    </xf>
    <xf numFmtId="0" fontId="19" fillId="2" borderId="2" xfId="0" applyFont="1" applyFill="1" applyBorder="1" applyAlignment="1">
      <alignment vertical="top"/>
    </xf>
    <xf numFmtId="0" fontId="19" fillId="2" borderId="2" xfId="0" applyFont="1" applyFill="1" applyBorder="1" applyAlignment="1">
      <alignment vertical="top" wrapText="1"/>
    </xf>
    <xf numFmtId="0" fontId="17" fillId="2" borderId="10" xfId="0" applyFont="1" applyFill="1" applyBorder="1" applyAlignment="1">
      <alignment vertical="top"/>
    </xf>
    <xf numFmtId="0" fontId="17" fillId="2" borderId="1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 wrapText="1"/>
    </xf>
    <xf numFmtId="0" fontId="17" fillId="2" borderId="11" xfId="0" applyFont="1" applyFill="1" applyBorder="1" applyAlignment="1">
      <alignment vertical="top"/>
    </xf>
    <xf numFmtId="0" fontId="25" fillId="4" borderId="10" xfId="0" applyFont="1" applyFill="1" applyBorder="1" applyAlignment="1" applyProtection="1">
      <alignment horizontal="left" vertical="center" wrapText="1" readingOrder="1"/>
      <protection locked="0"/>
    </xf>
    <xf numFmtId="4" fontId="2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vertical="center"/>
    </xf>
    <xf numFmtId="0" fontId="32" fillId="0" borderId="0" xfId="0" applyFont="1"/>
    <xf numFmtId="0" fontId="18" fillId="2" borderId="19" xfId="0" applyFont="1" applyFill="1" applyBorder="1" applyAlignment="1" applyProtection="1">
      <alignment horizontal="center" vertical="top" wrapText="1" readingOrder="1"/>
      <protection locked="0"/>
    </xf>
    <xf numFmtId="0" fontId="18" fillId="2" borderId="20" xfId="0" applyFont="1" applyFill="1" applyBorder="1" applyAlignment="1" applyProtection="1">
      <alignment horizontal="center" vertical="top" wrapText="1" readingOrder="1"/>
      <protection locked="0"/>
    </xf>
    <xf numFmtId="0" fontId="18" fillId="2" borderId="6" xfId="0" applyFont="1" applyFill="1" applyBorder="1" applyAlignment="1" applyProtection="1">
      <alignment horizontal="center" vertical="top" wrapText="1" readingOrder="1"/>
      <protection locked="0"/>
    </xf>
    <xf numFmtId="0" fontId="19" fillId="0" borderId="24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24" xfId="0" applyFont="1" applyBorder="1" applyAlignment="1">
      <alignment horizontal="center" wrapText="1"/>
    </xf>
    <xf numFmtId="0" fontId="19" fillId="0" borderId="23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10" fillId="2" borderId="15" xfId="0" applyFont="1" applyFill="1" applyBorder="1" applyAlignment="1" applyProtection="1">
      <alignment horizontal="center" vertical="top" wrapText="1" readingOrder="1"/>
      <protection locked="0"/>
    </xf>
    <xf numFmtId="0" fontId="10" fillId="2" borderId="16" xfId="0" applyFont="1" applyFill="1" applyBorder="1" applyAlignment="1" applyProtection="1">
      <alignment horizontal="center" vertical="top" wrapText="1" readingOrder="1"/>
      <protection locked="0"/>
    </xf>
    <xf numFmtId="0" fontId="10" fillId="2" borderId="17" xfId="0" applyFont="1" applyFill="1" applyBorder="1" applyAlignment="1" applyProtection="1">
      <alignment horizontal="center" vertical="top" wrapText="1" readingOrder="1"/>
      <protection locked="0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1" fillId="2" borderId="15" xfId="0" applyFont="1" applyFill="1" applyBorder="1" applyAlignment="1">
      <alignment vertical="center" wrapText="1"/>
    </xf>
    <xf numFmtId="0" fontId="21" fillId="2" borderId="16" xfId="0" applyFont="1" applyFill="1" applyBorder="1" applyAlignment="1">
      <alignment vertical="center" wrapText="1"/>
    </xf>
    <xf numFmtId="0" fontId="21" fillId="2" borderId="17" xfId="0" applyFont="1" applyFill="1" applyBorder="1" applyAlignment="1">
      <alignment vertical="center" wrapText="1"/>
    </xf>
    <xf numFmtId="0" fontId="7" fillId="4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vertical="top" wrapText="1"/>
      <protection locked="0"/>
    </xf>
    <xf numFmtId="4" fontId="14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12" fillId="2" borderId="1" xfId="0" applyNumberFormat="1" applyFont="1" applyFill="1" applyBorder="1" applyAlignment="1" applyProtection="1">
      <alignment horizontal="right" vertical="top" wrapText="1"/>
      <protection locked="0"/>
    </xf>
    <xf numFmtId="4" fontId="12" fillId="2" borderId="11" xfId="0" applyNumberFormat="1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 applyProtection="1">
      <alignment vertical="center" wrapText="1" readingOrder="1"/>
      <protection locked="0"/>
    </xf>
    <xf numFmtId="0" fontId="5" fillId="2" borderId="4" xfId="0" applyFont="1" applyFill="1" applyBorder="1" applyAlignment="1" applyProtection="1">
      <alignment vertical="top" wrapText="1"/>
      <protection locked="0"/>
    </xf>
    <xf numFmtId="4" fontId="16" fillId="4" borderId="4" xfId="0" applyNumberFormat="1" applyFont="1" applyFill="1" applyBorder="1" applyAlignment="1" applyProtection="1">
      <alignment horizontal="right" vertical="center" wrapText="1"/>
      <protection locked="0"/>
    </xf>
    <xf numFmtId="4" fontId="12" fillId="2" borderId="4" xfId="0" applyNumberFormat="1" applyFont="1" applyFill="1" applyBorder="1" applyAlignment="1" applyProtection="1">
      <alignment horizontal="right" vertical="top" wrapText="1"/>
      <protection locked="0"/>
    </xf>
    <xf numFmtId="4" fontId="12" fillId="2" borderId="13" xfId="0" applyNumberFormat="1" applyFont="1" applyFill="1" applyBorder="1" applyAlignment="1" applyProtection="1">
      <alignment horizontal="right" vertical="top" wrapText="1"/>
      <protection locked="0"/>
    </xf>
    <xf numFmtId="0" fontId="26" fillId="4" borderId="1" xfId="0" applyFont="1" applyFill="1" applyBorder="1" applyAlignment="1" applyProtection="1">
      <alignment horizontal="left" vertical="center" wrapText="1" readingOrder="1"/>
      <protection locked="0"/>
    </xf>
    <xf numFmtId="0" fontId="27" fillId="2" borderId="1" xfId="0" applyFont="1" applyFill="1" applyBorder="1" applyAlignment="1" applyProtection="1">
      <alignment vertical="top" wrapText="1"/>
      <protection locked="0"/>
    </xf>
    <xf numFmtId="4" fontId="25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28" fillId="2" borderId="1" xfId="0" applyNumberFormat="1" applyFont="1" applyFill="1" applyBorder="1" applyAlignment="1" applyProtection="1">
      <alignment horizontal="right" vertical="top" wrapText="1"/>
      <protection locked="0"/>
    </xf>
    <xf numFmtId="4" fontId="28" fillId="2" borderId="11" xfId="0" applyNumberFormat="1" applyFont="1" applyFill="1" applyBorder="1" applyAlignment="1" applyProtection="1">
      <alignment horizontal="right" vertical="top" wrapText="1"/>
      <protection locked="0"/>
    </xf>
    <xf numFmtId="4" fontId="16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4" borderId="1" xfId="0" applyFont="1" applyFill="1" applyBorder="1" applyAlignment="1" applyProtection="1">
      <alignment horizontal="left" vertical="center" wrapText="1" readingOrder="1"/>
      <protection locked="0"/>
    </xf>
    <xf numFmtId="0" fontId="31" fillId="2" borderId="1" xfId="0" applyFont="1" applyFill="1" applyBorder="1" applyAlignment="1" applyProtection="1">
      <alignment vertical="top" wrapText="1"/>
      <protection locked="0"/>
    </xf>
    <xf numFmtId="4" fontId="20" fillId="2" borderId="1" xfId="0" applyNumberFormat="1" applyFont="1" applyFill="1" applyBorder="1" applyAlignment="1" applyProtection="1">
      <alignment horizontal="right" vertical="top" wrapText="1"/>
      <protection locked="0"/>
    </xf>
    <xf numFmtId="4" fontId="20" fillId="2" borderId="11" xfId="0" applyNumberFormat="1" applyFont="1" applyFill="1" applyBorder="1" applyAlignment="1" applyProtection="1">
      <alignment horizontal="right" vertical="top" wrapText="1"/>
      <protection locked="0"/>
    </xf>
    <xf numFmtId="0" fontId="29" fillId="2" borderId="1" xfId="0" applyFont="1" applyFill="1" applyBorder="1" applyAlignment="1" applyProtection="1">
      <alignment vertical="top" wrapText="1"/>
      <protection locked="0"/>
    </xf>
    <xf numFmtId="4" fontId="30" fillId="2" borderId="1" xfId="0" applyNumberFormat="1" applyFont="1" applyFill="1" applyBorder="1" applyAlignment="1" applyProtection="1">
      <alignment horizontal="right" vertical="top" wrapText="1"/>
      <protection locked="0"/>
    </xf>
    <xf numFmtId="4" fontId="30" fillId="2" borderId="11" xfId="0" applyNumberFormat="1" applyFont="1" applyFill="1" applyBorder="1" applyAlignment="1" applyProtection="1">
      <alignment horizontal="right" vertical="top" wrapText="1"/>
      <protection locked="0"/>
    </xf>
    <xf numFmtId="4" fontId="16" fillId="2" borderId="1" xfId="0" applyNumberFormat="1" applyFont="1" applyFill="1" applyBorder="1" applyAlignment="1" applyProtection="1">
      <alignment vertical="top" wrapText="1" readingOrder="1"/>
      <protection locked="0"/>
    </xf>
    <xf numFmtId="0" fontId="20" fillId="2" borderId="1" xfId="0" applyFont="1" applyFill="1" applyBorder="1" applyAlignment="1" applyProtection="1">
      <alignment vertical="top" wrapText="1"/>
      <protection locked="0"/>
    </xf>
    <xf numFmtId="4" fontId="20" fillId="2" borderId="1" xfId="0" applyNumberFormat="1" applyFont="1" applyFill="1" applyBorder="1" applyAlignment="1" applyProtection="1">
      <alignment vertical="top" wrapText="1"/>
      <protection locked="0"/>
    </xf>
    <xf numFmtId="4" fontId="20" fillId="2" borderId="11" xfId="0" applyNumberFormat="1" applyFont="1" applyFill="1" applyBorder="1" applyAlignment="1" applyProtection="1">
      <alignment vertical="top" wrapText="1"/>
      <protection locked="0"/>
    </xf>
    <xf numFmtId="0" fontId="9" fillId="2" borderId="24" xfId="0" applyFont="1" applyFill="1" applyBorder="1" applyAlignment="1" applyProtection="1">
      <alignment horizontal="left" vertical="center" wrapText="1" readingOrder="1"/>
      <protection locked="0"/>
    </xf>
    <xf numFmtId="0" fontId="9" fillId="2" borderId="23" xfId="0" applyFont="1" applyFill="1" applyBorder="1" applyAlignment="1" applyProtection="1">
      <alignment horizontal="left" vertical="center" wrapText="1" readingOrder="1"/>
      <protection locked="0"/>
    </xf>
    <xf numFmtId="0" fontId="9" fillId="2" borderId="3" xfId="0" applyFont="1" applyFill="1" applyBorder="1" applyAlignment="1" applyProtection="1">
      <alignment horizontal="left" vertical="center" wrapText="1" readingOrder="1"/>
      <protection locked="0"/>
    </xf>
    <xf numFmtId="0" fontId="16" fillId="4" borderId="1" xfId="0" applyFont="1" applyFill="1" applyBorder="1" applyAlignment="1" applyProtection="1">
      <alignment horizontal="center" vertical="top" wrapText="1" readingOrder="1"/>
      <protection locked="0"/>
    </xf>
    <xf numFmtId="0" fontId="20" fillId="2" borderId="1" xfId="0" applyFont="1" applyFill="1" applyBorder="1" applyAlignment="1" applyProtection="1">
      <alignment vertical="top" wrapText="1" readingOrder="1"/>
      <protection locked="0"/>
    </xf>
    <xf numFmtId="0" fontId="20" fillId="2" borderId="11" xfId="0" applyFont="1" applyFill="1" applyBorder="1" applyAlignment="1" applyProtection="1">
      <alignment vertical="top" wrapText="1" readingOrder="1"/>
      <protection locked="0"/>
    </xf>
    <xf numFmtId="0" fontId="14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" xfId="0" applyFont="1" applyFill="1" applyBorder="1" applyAlignment="1" applyProtection="1">
      <alignment vertical="center" wrapText="1" readingOrder="1"/>
      <protection locked="0"/>
    </xf>
    <xf numFmtId="0" fontId="12" fillId="2" borderId="11" xfId="0" applyFont="1" applyFill="1" applyBorder="1" applyAlignment="1" applyProtection="1">
      <alignment vertical="center" wrapText="1" readingOrder="1"/>
      <protection locked="0"/>
    </xf>
    <xf numFmtId="0" fontId="0" fillId="0" borderId="1" xfId="0" applyBorder="1" applyAlignment="1">
      <alignment horizontal="center" wrapText="1"/>
    </xf>
  </cellXfs>
  <cellStyles count="3">
    <cellStyle name="Normalno" xfId="0" builtinId="0"/>
    <cellStyle name="Normalno 2" xfId="2"/>
    <cellStyle name="Normal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5"/>
  <sheetViews>
    <sheetView workbookViewId="0">
      <selection activeCell="O4" sqref="O4"/>
    </sheetView>
  </sheetViews>
  <sheetFormatPr defaultRowHeight="15" x14ac:dyDescent="0.25"/>
  <cols>
    <col min="2" max="2" width="37" customWidth="1"/>
    <col min="3" max="4" width="15.42578125" customWidth="1"/>
    <col min="5" max="5" width="16.7109375" customWidth="1"/>
    <col min="6" max="6" width="16" customWidth="1"/>
    <col min="7" max="7" width="12.28515625" customWidth="1"/>
    <col min="8" max="8" width="13.5703125" customWidth="1"/>
    <col min="9" max="9" width="9.140625" hidden="1" customWidth="1"/>
    <col min="10" max="10" width="0.140625" customWidth="1"/>
    <col min="249" max="249" width="41.28515625" customWidth="1"/>
    <col min="250" max="250" width="16.140625" customWidth="1"/>
    <col min="251" max="251" width="19.85546875" customWidth="1"/>
    <col min="252" max="252" width="18.5703125" customWidth="1"/>
    <col min="253" max="253" width="16.85546875" customWidth="1"/>
    <col min="254" max="254" width="12" customWidth="1"/>
    <col min="255" max="255" width="12.5703125" customWidth="1"/>
    <col min="505" max="505" width="41.28515625" customWidth="1"/>
    <col min="506" max="506" width="16.140625" customWidth="1"/>
    <col min="507" max="507" width="19.85546875" customWidth="1"/>
    <col min="508" max="508" width="18.5703125" customWidth="1"/>
    <col min="509" max="509" width="16.85546875" customWidth="1"/>
    <col min="510" max="510" width="12" customWidth="1"/>
    <col min="511" max="511" width="12.5703125" customWidth="1"/>
    <col min="761" max="761" width="41.28515625" customWidth="1"/>
    <col min="762" max="762" width="16.140625" customWidth="1"/>
    <col min="763" max="763" width="19.85546875" customWidth="1"/>
    <col min="764" max="764" width="18.5703125" customWidth="1"/>
    <col min="765" max="765" width="16.85546875" customWidth="1"/>
    <col min="766" max="766" width="12" customWidth="1"/>
    <col min="767" max="767" width="12.5703125" customWidth="1"/>
    <col min="1017" max="1017" width="41.28515625" customWidth="1"/>
    <col min="1018" max="1018" width="16.140625" customWidth="1"/>
    <col min="1019" max="1019" width="19.85546875" customWidth="1"/>
    <col min="1020" max="1020" width="18.5703125" customWidth="1"/>
    <col min="1021" max="1021" width="16.85546875" customWidth="1"/>
    <col min="1022" max="1022" width="12" customWidth="1"/>
    <col min="1023" max="1023" width="12.5703125" customWidth="1"/>
    <col min="1273" max="1273" width="41.28515625" customWidth="1"/>
    <col min="1274" max="1274" width="16.140625" customWidth="1"/>
    <col min="1275" max="1275" width="19.85546875" customWidth="1"/>
    <col min="1276" max="1276" width="18.5703125" customWidth="1"/>
    <col min="1277" max="1277" width="16.85546875" customWidth="1"/>
    <col min="1278" max="1278" width="12" customWidth="1"/>
    <col min="1279" max="1279" width="12.5703125" customWidth="1"/>
    <col min="1529" max="1529" width="41.28515625" customWidth="1"/>
    <col min="1530" max="1530" width="16.140625" customWidth="1"/>
    <col min="1531" max="1531" width="19.85546875" customWidth="1"/>
    <col min="1532" max="1532" width="18.5703125" customWidth="1"/>
    <col min="1533" max="1533" width="16.85546875" customWidth="1"/>
    <col min="1534" max="1534" width="12" customWidth="1"/>
    <col min="1535" max="1535" width="12.5703125" customWidth="1"/>
    <col min="1785" max="1785" width="41.28515625" customWidth="1"/>
    <col min="1786" max="1786" width="16.140625" customWidth="1"/>
    <col min="1787" max="1787" width="19.85546875" customWidth="1"/>
    <col min="1788" max="1788" width="18.5703125" customWidth="1"/>
    <col min="1789" max="1789" width="16.85546875" customWidth="1"/>
    <col min="1790" max="1790" width="12" customWidth="1"/>
    <col min="1791" max="1791" width="12.5703125" customWidth="1"/>
    <col min="2041" max="2041" width="41.28515625" customWidth="1"/>
    <col min="2042" max="2042" width="16.140625" customWidth="1"/>
    <col min="2043" max="2043" width="19.85546875" customWidth="1"/>
    <col min="2044" max="2044" width="18.5703125" customWidth="1"/>
    <col min="2045" max="2045" width="16.85546875" customWidth="1"/>
    <col min="2046" max="2046" width="12" customWidth="1"/>
    <col min="2047" max="2047" width="12.5703125" customWidth="1"/>
    <col min="2297" max="2297" width="41.28515625" customWidth="1"/>
    <col min="2298" max="2298" width="16.140625" customWidth="1"/>
    <col min="2299" max="2299" width="19.85546875" customWidth="1"/>
    <col min="2300" max="2300" width="18.5703125" customWidth="1"/>
    <col min="2301" max="2301" width="16.85546875" customWidth="1"/>
    <col min="2302" max="2302" width="12" customWidth="1"/>
    <col min="2303" max="2303" width="12.5703125" customWidth="1"/>
    <col min="2553" max="2553" width="41.28515625" customWidth="1"/>
    <col min="2554" max="2554" width="16.140625" customWidth="1"/>
    <col min="2555" max="2555" width="19.85546875" customWidth="1"/>
    <col min="2556" max="2556" width="18.5703125" customWidth="1"/>
    <col min="2557" max="2557" width="16.85546875" customWidth="1"/>
    <col min="2558" max="2558" width="12" customWidth="1"/>
    <col min="2559" max="2559" width="12.5703125" customWidth="1"/>
    <col min="2809" max="2809" width="41.28515625" customWidth="1"/>
    <col min="2810" max="2810" width="16.140625" customWidth="1"/>
    <col min="2811" max="2811" width="19.85546875" customWidth="1"/>
    <col min="2812" max="2812" width="18.5703125" customWidth="1"/>
    <col min="2813" max="2813" width="16.85546875" customWidth="1"/>
    <col min="2814" max="2814" width="12" customWidth="1"/>
    <col min="2815" max="2815" width="12.5703125" customWidth="1"/>
    <col min="3065" max="3065" width="41.28515625" customWidth="1"/>
    <col min="3066" max="3066" width="16.140625" customWidth="1"/>
    <col min="3067" max="3067" width="19.85546875" customWidth="1"/>
    <col min="3068" max="3068" width="18.5703125" customWidth="1"/>
    <col min="3069" max="3069" width="16.85546875" customWidth="1"/>
    <col min="3070" max="3070" width="12" customWidth="1"/>
    <col min="3071" max="3071" width="12.5703125" customWidth="1"/>
    <col min="3321" max="3321" width="41.28515625" customWidth="1"/>
    <col min="3322" max="3322" width="16.140625" customWidth="1"/>
    <col min="3323" max="3323" width="19.85546875" customWidth="1"/>
    <col min="3324" max="3324" width="18.5703125" customWidth="1"/>
    <col min="3325" max="3325" width="16.85546875" customWidth="1"/>
    <col min="3326" max="3326" width="12" customWidth="1"/>
    <col min="3327" max="3327" width="12.5703125" customWidth="1"/>
    <col min="3577" max="3577" width="41.28515625" customWidth="1"/>
    <col min="3578" max="3578" width="16.140625" customWidth="1"/>
    <col min="3579" max="3579" width="19.85546875" customWidth="1"/>
    <col min="3580" max="3580" width="18.5703125" customWidth="1"/>
    <col min="3581" max="3581" width="16.85546875" customWidth="1"/>
    <col min="3582" max="3582" width="12" customWidth="1"/>
    <col min="3583" max="3583" width="12.5703125" customWidth="1"/>
    <col min="3833" max="3833" width="41.28515625" customWidth="1"/>
    <col min="3834" max="3834" width="16.140625" customWidth="1"/>
    <col min="3835" max="3835" width="19.85546875" customWidth="1"/>
    <col min="3836" max="3836" width="18.5703125" customWidth="1"/>
    <col min="3837" max="3837" width="16.85546875" customWidth="1"/>
    <col min="3838" max="3838" width="12" customWidth="1"/>
    <col min="3839" max="3839" width="12.5703125" customWidth="1"/>
    <col min="4089" max="4089" width="41.28515625" customWidth="1"/>
    <col min="4090" max="4090" width="16.140625" customWidth="1"/>
    <col min="4091" max="4091" width="19.85546875" customWidth="1"/>
    <col min="4092" max="4092" width="18.5703125" customWidth="1"/>
    <col min="4093" max="4093" width="16.85546875" customWidth="1"/>
    <col min="4094" max="4094" width="12" customWidth="1"/>
    <col min="4095" max="4095" width="12.5703125" customWidth="1"/>
    <col min="4345" max="4345" width="41.28515625" customWidth="1"/>
    <col min="4346" max="4346" width="16.140625" customWidth="1"/>
    <col min="4347" max="4347" width="19.85546875" customWidth="1"/>
    <col min="4348" max="4348" width="18.5703125" customWidth="1"/>
    <col min="4349" max="4349" width="16.85546875" customWidth="1"/>
    <col min="4350" max="4350" width="12" customWidth="1"/>
    <col min="4351" max="4351" width="12.5703125" customWidth="1"/>
    <col min="4601" max="4601" width="41.28515625" customWidth="1"/>
    <col min="4602" max="4602" width="16.140625" customWidth="1"/>
    <col min="4603" max="4603" width="19.85546875" customWidth="1"/>
    <col min="4604" max="4604" width="18.5703125" customWidth="1"/>
    <col min="4605" max="4605" width="16.85546875" customWidth="1"/>
    <col min="4606" max="4606" width="12" customWidth="1"/>
    <col min="4607" max="4607" width="12.5703125" customWidth="1"/>
    <col min="4857" max="4857" width="41.28515625" customWidth="1"/>
    <col min="4858" max="4858" width="16.140625" customWidth="1"/>
    <col min="4859" max="4859" width="19.85546875" customWidth="1"/>
    <col min="4860" max="4860" width="18.5703125" customWidth="1"/>
    <col min="4861" max="4861" width="16.85546875" customWidth="1"/>
    <col min="4862" max="4862" width="12" customWidth="1"/>
    <col min="4863" max="4863" width="12.5703125" customWidth="1"/>
    <col min="5113" max="5113" width="41.28515625" customWidth="1"/>
    <col min="5114" max="5114" width="16.140625" customWidth="1"/>
    <col min="5115" max="5115" width="19.85546875" customWidth="1"/>
    <col min="5116" max="5116" width="18.5703125" customWidth="1"/>
    <col min="5117" max="5117" width="16.85546875" customWidth="1"/>
    <col min="5118" max="5118" width="12" customWidth="1"/>
    <col min="5119" max="5119" width="12.5703125" customWidth="1"/>
    <col min="5369" max="5369" width="41.28515625" customWidth="1"/>
    <col min="5370" max="5370" width="16.140625" customWidth="1"/>
    <col min="5371" max="5371" width="19.85546875" customWidth="1"/>
    <col min="5372" max="5372" width="18.5703125" customWidth="1"/>
    <col min="5373" max="5373" width="16.85546875" customWidth="1"/>
    <col min="5374" max="5374" width="12" customWidth="1"/>
    <col min="5375" max="5375" width="12.5703125" customWidth="1"/>
    <col min="5625" max="5625" width="41.28515625" customWidth="1"/>
    <col min="5626" max="5626" width="16.140625" customWidth="1"/>
    <col min="5627" max="5627" width="19.85546875" customWidth="1"/>
    <col min="5628" max="5628" width="18.5703125" customWidth="1"/>
    <col min="5629" max="5629" width="16.85546875" customWidth="1"/>
    <col min="5630" max="5630" width="12" customWidth="1"/>
    <col min="5631" max="5631" width="12.5703125" customWidth="1"/>
    <col min="5881" max="5881" width="41.28515625" customWidth="1"/>
    <col min="5882" max="5882" width="16.140625" customWidth="1"/>
    <col min="5883" max="5883" width="19.85546875" customWidth="1"/>
    <col min="5884" max="5884" width="18.5703125" customWidth="1"/>
    <col min="5885" max="5885" width="16.85546875" customWidth="1"/>
    <col min="5886" max="5886" width="12" customWidth="1"/>
    <col min="5887" max="5887" width="12.5703125" customWidth="1"/>
    <col min="6137" max="6137" width="41.28515625" customWidth="1"/>
    <col min="6138" max="6138" width="16.140625" customWidth="1"/>
    <col min="6139" max="6139" width="19.85546875" customWidth="1"/>
    <col min="6140" max="6140" width="18.5703125" customWidth="1"/>
    <col min="6141" max="6141" width="16.85546875" customWidth="1"/>
    <col min="6142" max="6142" width="12" customWidth="1"/>
    <col min="6143" max="6143" width="12.5703125" customWidth="1"/>
    <col min="6393" max="6393" width="41.28515625" customWidth="1"/>
    <col min="6394" max="6394" width="16.140625" customWidth="1"/>
    <col min="6395" max="6395" width="19.85546875" customWidth="1"/>
    <col min="6396" max="6396" width="18.5703125" customWidth="1"/>
    <col min="6397" max="6397" width="16.85546875" customWidth="1"/>
    <col min="6398" max="6398" width="12" customWidth="1"/>
    <col min="6399" max="6399" width="12.5703125" customWidth="1"/>
    <col min="6649" max="6649" width="41.28515625" customWidth="1"/>
    <col min="6650" max="6650" width="16.140625" customWidth="1"/>
    <col min="6651" max="6651" width="19.85546875" customWidth="1"/>
    <col min="6652" max="6652" width="18.5703125" customWidth="1"/>
    <col min="6653" max="6653" width="16.85546875" customWidth="1"/>
    <col min="6654" max="6654" width="12" customWidth="1"/>
    <col min="6655" max="6655" width="12.5703125" customWidth="1"/>
    <col min="6905" max="6905" width="41.28515625" customWidth="1"/>
    <col min="6906" max="6906" width="16.140625" customWidth="1"/>
    <col min="6907" max="6907" width="19.85546875" customWidth="1"/>
    <col min="6908" max="6908" width="18.5703125" customWidth="1"/>
    <col min="6909" max="6909" width="16.85546875" customWidth="1"/>
    <col min="6910" max="6910" width="12" customWidth="1"/>
    <col min="6911" max="6911" width="12.5703125" customWidth="1"/>
    <col min="7161" max="7161" width="41.28515625" customWidth="1"/>
    <col min="7162" max="7162" width="16.140625" customWidth="1"/>
    <col min="7163" max="7163" width="19.85546875" customWidth="1"/>
    <col min="7164" max="7164" width="18.5703125" customWidth="1"/>
    <col min="7165" max="7165" width="16.85546875" customWidth="1"/>
    <col min="7166" max="7166" width="12" customWidth="1"/>
    <col min="7167" max="7167" width="12.5703125" customWidth="1"/>
    <col min="7417" max="7417" width="41.28515625" customWidth="1"/>
    <col min="7418" max="7418" width="16.140625" customWidth="1"/>
    <col min="7419" max="7419" width="19.85546875" customWidth="1"/>
    <col min="7420" max="7420" width="18.5703125" customWidth="1"/>
    <col min="7421" max="7421" width="16.85546875" customWidth="1"/>
    <col min="7422" max="7422" width="12" customWidth="1"/>
    <col min="7423" max="7423" width="12.5703125" customWidth="1"/>
    <col min="7673" max="7673" width="41.28515625" customWidth="1"/>
    <col min="7674" max="7674" width="16.140625" customWidth="1"/>
    <col min="7675" max="7675" width="19.85546875" customWidth="1"/>
    <col min="7676" max="7676" width="18.5703125" customWidth="1"/>
    <col min="7677" max="7677" width="16.85546875" customWidth="1"/>
    <col min="7678" max="7678" width="12" customWidth="1"/>
    <col min="7679" max="7679" width="12.5703125" customWidth="1"/>
    <col min="7929" max="7929" width="41.28515625" customWidth="1"/>
    <col min="7930" max="7930" width="16.140625" customWidth="1"/>
    <col min="7931" max="7931" width="19.85546875" customWidth="1"/>
    <col min="7932" max="7932" width="18.5703125" customWidth="1"/>
    <col min="7933" max="7933" width="16.85546875" customWidth="1"/>
    <col min="7934" max="7934" width="12" customWidth="1"/>
    <col min="7935" max="7935" width="12.5703125" customWidth="1"/>
    <col min="8185" max="8185" width="41.28515625" customWidth="1"/>
    <col min="8186" max="8186" width="16.140625" customWidth="1"/>
    <col min="8187" max="8187" width="19.85546875" customWidth="1"/>
    <col min="8188" max="8188" width="18.5703125" customWidth="1"/>
    <col min="8189" max="8189" width="16.85546875" customWidth="1"/>
    <col min="8190" max="8190" width="12" customWidth="1"/>
    <col min="8191" max="8191" width="12.5703125" customWidth="1"/>
    <col min="8441" max="8441" width="41.28515625" customWidth="1"/>
    <col min="8442" max="8442" width="16.140625" customWidth="1"/>
    <col min="8443" max="8443" width="19.85546875" customWidth="1"/>
    <col min="8444" max="8444" width="18.5703125" customWidth="1"/>
    <col min="8445" max="8445" width="16.85546875" customWidth="1"/>
    <col min="8446" max="8446" width="12" customWidth="1"/>
    <col min="8447" max="8447" width="12.5703125" customWidth="1"/>
    <col min="8697" max="8697" width="41.28515625" customWidth="1"/>
    <col min="8698" max="8698" width="16.140625" customWidth="1"/>
    <col min="8699" max="8699" width="19.85546875" customWidth="1"/>
    <col min="8700" max="8700" width="18.5703125" customWidth="1"/>
    <col min="8701" max="8701" width="16.85546875" customWidth="1"/>
    <col min="8702" max="8702" width="12" customWidth="1"/>
    <col min="8703" max="8703" width="12.5703125" customWidth="1"/>
    <col min="8953" max="8953" width="41.28515625" customWidth="1"/>
    <col min="8954" max="8954" width="16.140625" customWidth="1"/>
    <col min="8955" max="8955" width="19.85546875" customWidth="1"/>
    <col min="8956" max="8956" width="18.5703125" customWidth="1"/>
    <col min="8957" max="8957" width="16.85546875" customWidth="1"/>
    <col min="8958" max="8958" width="12" customWidth="1"/>
    <col min="8959" max="8959" width="12.5703125" customWidth="1"/>
    <col min="9209" max="9209" width="41.28515625" customWidth="1"/>
    <col min="9210" max="9210" width="16.140625" customWidth="1"/>
    <col min="9211" max="9211" width="19.85546875" customWidth="1"/>
    <col min="9212" max="9212" width="18.5703125" customWidth="1"/>
    <col min="9213" max="9213" width="16.85546875" customWidth="1"/>
    <col min="9214" max="9214" width="12" customWidth="1"/>
    <col min="9215" max="9215" width="12.5703125" customWidth="1"/>
    <col min="9465" max="9465" width="41.28515625" customWidth="1"/>
    <col min="9466" max="9466" width="16.140625" customWidth="1"/>
    <col min="9467" max="9467" width="19.85546875" customWidth="1"/>
    <col min="9468" max="9468" width="18.5703125" customWidth="1"/>
    <col min="9469" max="9469" width="16.85546875" customWidth="1"/>
    <col min="9470" max="9470" width="12" customWidth="1"/>
    <col min="9471" max="9471" width="12.5703125" customWidth="1"/>
    <col min="9721" max="9721" width="41.28515625" customWidth="1"/>
    <col min="9722" max="9722" width="16.140625" customWidth="1"/>
    <col min="9723" max="9723" width="19.85546875" customWidth="1"/>
    <col min="9724" max="9724" width="18.5703125" customWidth="1"/>
    <col min="9725" max="9725" width="16.85546875" customWidth="1"/>
    <col min="9726" max="9726" width="12" customWidth="1"/>
    <col min="9727" max="9727" width="12.5703125" customWidth="1"/>
    <col min="9977" max="9977" width="41.28515625" customWidth="1"/>
    <col min="9978" max="9978" width="16.140625" customWidth="1"/>
    <col min="9979" max="9979" width="19.85546875" customWidth="1"/>
    <col min="9980" max="9980" width="18.5703125" customWidth="1"/>
    <col min="9981" max="9981" width="16.85546875" customWidth="1"/>
    <col min="9982" max="9982" width="12" customWidth="1"/>
    <col min="9983" max="9983" width="12.5703125" customWidth="1"/>
    <col min="10233" max="10233" width="41.28515625" customWidth="1"/>
    <col min="10234" max="10234" width="16.140625" customWidth="1"/>
    <col min="10235" max="10235" width="19.85546875" customWidth="1"/>
    <col min="10236" max="10236" width="18.5703125" customWidth="1"/>
    <col min="10237" max="10237" width="16.85546875" customWidth="1"/>
    <col min="10238" max="10238" width="12" customWidth="1"/>
    <col min="10239" max="10239" width="12.5703125" customWidth="1"/>
    <col min="10489" max="10489" width="41.28515625" customWidth="1"/>
    <col min="10490" max="10490" width="16.140625" customWidth="1"/>
    <col min="10491" max="10491" width="19.85546875" customWidth="1"/>
    <col min="10492" max="10492" width="18.5703125" customWidth="1"/>
    <col min="10493" max="10493" width="16.85546875" customWidth="1"/>
    <col min="10494" max="10494" width="12" customWidth="1"/>
    <col min="10495" max="10495" width="12.5703125" customWidth="1"/>
    <col min="10745" max="10745" width="41.28515625" customWidth="1"/>
    <col min="10746" max="10746" width="16.140625" customWidth="1"/>
    <col min="10747" max="10747" width="19.85546875" customWidth="1"/>
    <col min="10748" max="10748" width="18.5703125" customWidth="1"/>
    <col min="10749" max="10749" width="16.85546875" customWidth="1"/>
    <col min="10750" max="10750" width="12" customWidth="1"/>
    <col min="10751" max="10751" width="12.5703125" customWidth="1"/>
    <col min="11001" max="11001" width="41.28515625" customWidth="1"/>
    <col min="11002" max="11002" width="16.140625" customWidth="1"/>
    <col min="11003" max="11003" width="19.85546875" customWidth="1"/>
    <col min="11004" max="11004" width="18.5703125" customWidth="1"/>
    <col min="11005" max="11005" width="16.85546875" customWidth="1"/>
    <col min="11006" max="11006" width="12" customWidth="1"/>
    <col min="11007" max="11007" width="12.5703125" customWidth="1"/>
    <col min="11257" max="11257" width="41.28515625" customWidth="1"/>
    <col min="11258" max="11258" width="16.140625" customWidth="1"/>
    <col min="11259" max="11259" width="19.85546875" customWidth="1"/>
    <col min="11260" max="11260" width="18.5703125" customWidth="1"/>
    <col min="11261" max="11261" width="16.85546875" customWidth="1"/>
    <col min="11262" max="11262" width="12" customWidth="1"/>
    <col min="11263" max="11263" width="12.5703125" customWidth="1"/>
    <col min="11513" max="11513" width="41.28515625" customWidth="1"/>
    <col min="11514" max="11514" width="16.140625" customWidth="1"/>
    <col min="11515" max="11515" width="19.85546875" customWidth="1"/>
    <col min="11516" max="11516" width="18.5703125" customWidth="1"/>
    <col min="11517" max="11517" width="16.85546875" customWidth="1"/>
    <col min="11518" max="11518" width="12" customWidth="1"/>
    <col min="11519" max="11519" width="12.5703125" customWidth="1"/>
    <col min="11769" max="11769" width="41.28515625" customWidth="1"/>
    <col min="11770" max="11770" width="16.140625" customWidth="1"/>
    <col min="11771" max="11771" width="19.85546875" customWidth="1"/>
    <col min="11772" max="11772" width="18.5703125" customWidth="1"/>
    <col min="11773" max="11773" width="16.85546875" customWidth="1"/>
    <col min="11774" max="11774" width="12" customWidth="1"/>
    <col min="11775" max="11775" width="12.5703125" customWidth="1"/>
    <col min="12025" max="12025" width="41.28515625" customWidth="1"/>
    <col min="12026" max="12026" width="16.140625" customWidth="1"/>
    <col min="12027" max="12027" width="19.85546875" customWidth="1"/>
    <col min="12028" max="12028" width="18.5703125" customWidth="1"/>
    <col min="12029" max="12029" width="16.85546875" customWidth="1"/>
    <col min="12030" max="12030" width="12" customWidth="1"/>
    <col min="12031" max="12031" width="12.5703125" customWidth="1"/>
    <col min="12281" max="12281" width="41.28515625" customWidth="1"/>
    <col min="12282" max="12282" width="16.140625" customWidth="1"/>
    <col min="12283" max="12283" width="19.85546875" customWidth="1"/>
    <col min="12284" max="12284" width="18.5703125" customWidth="1"/>
    <col min="12285" max="12285" width="16.85546875" customWidth="1"/>
    <col min="12286" max="12286" width="12" customWidth="1"/>
    <col min="12287" max="12287" width="12.5703125" customWidth="1"/>
    <col min="12537" max="12537" width="41.28515625" customWidth="1"/>
    <col min="12538" max="12538" width="16.140625" customWidth="1"/>
    <col min="12539" max="12539" width="19.85546875" customWidth="1"/>
    <col min="12540" max="12540" width="18.5703125" customWidth="1"/>
    <col min="12541" max="12541" width="16.85546875" customWidth="1"/>
    <col min="12542" max="12542" width="12" customWidth="1"/>
    <col min="12543" max="12543" width="12.5703125" customWidth="1"/>
    <col min="12793" max="12793" width="41.28515625" customWidth="1"/>
    <col min="12794" max="12794" width="16.140625" customWidth="1"/>
    <col min="12795" max="12795" width="19.85546875" customWidth="1"/>
    <col min="12796" max="12796" width="18.5703125" customWidth="1"/>
    <col min="12797" max="12797" width="16.85546875" customWidth="1"/>
    <col min="12798" max="12798" width="12" customWidth="1"/>
    <col min="12799" max="12799" width="12.5703125" customWidth="1"/>
    <col min="13049" max="13049" width="41.28515625" customWidth="1"/>
    <col min="13050" max="13050" width="16.140625" customWidth="1"/>
    <col min="13051" max="13051" width="19.85546875" customWidth="1"/>
    <col min="13052" max="13052" width="18.5703125" customWidth="1"/>
    <col min="13053" max="13053" width="16.85546875" customWidth="1"/>
    <col min="13054" max="13054" width="12" customWidth="1"/>
    <col min="13055" max="13055" width="12.5703125" customWidth="1"/>
    <col min="13305" max="13305" width="41.28515625" customWidth="1"/>
    <col min="13306" max="13306" width="16.140625" customWidth="1"/>
    <col min="13307" max="13307" width="19.85546875" customWidth="1"/>
    <col min="13308" max="13308" width="18.5703125" customWidth="1"/>
    <col min="13309" max="13309" width="16.85546875" customWidth="1"/>
    <col min="13310" max="13310" width="12" customWidth="1"/>
    <col min="13311" max="13311" width="12.5703125" customWidth="1"/>
    <col min="13561" max="13561" width="41.28515625" customWidth="1"/>
    <col min="13562" max="13562" width="16.140625" customWidth="1"/>
    <col min="13563" max="13563" width="19.85546875" customWidth="1"/>
    <col min="13564" max="13564" width="18.5703125" customWidth="1"/>
    <col min="13565" max="13565" width="16.85546875" customWidth="1"/>
    <col min="13566" max="13566" width="12" customWidth="1"/>
    <col min="13567" max="13567" width="12.5703125" customWidth="1"/>
    <col min="13817" max="13817" width="41.28515625" customWidth="1"/>
    <col min="13818" max="13818" width="16.140625" customWidth="1"/>
    <col min="13819" max="13819" width="19.85546875" customWidth="1"/>
    <col min="13820" max="13820" width="18.5703125" customWidth="1"/>
    <col min="13821" max="13821" width="16.85546875" customWidth="1"/>
    <col min="13822" max="13822" width="12" customWidth="1"/>
    <col min="13823" max="13823" width="12.5703125" customWidth="1"/>
    <col min="14073" max="14073" width="41.28515625" customWidth="1"/>
    <col min="14074" max="14074" width="16.140625" customWidth="1"/>
    <col min="14075" max="14075" width="19.85546875" customWidth="1"/>
    <col min="14076" max="14076" width="18.5703125" customWidth="1"/>
    <col min="14077" max="14077" width="16.85546875" customWidth="1"/>
    <col min="14078" max="14078" width="12" customWidth="1"/>
    <col min="14079" max="14079" width="12.5703125" customWidth="1"/>
    <col min="14329" max="14329" width="41.28515625" customWidth="1"/>
    <col min="14330" max="14330" width="16.140625" customWidth="1"/>
    <col min="14331" max="14331" width="19.85546875" customWidth="1"/>
    <col min="14332" max="14332" width="18.5703125" customWidth="1"/>
    <col min="14333" max="14333" width="16.85546875" customWidth="1"/>
    <col min="14334" max="14334" width="12" customWidth="1"/>
    <col min="14335" max="14335" width="12.5703125" customWidth="1"/>
    <col min="14585" max="14585" width="41.28515625" customWidth="1"/>
    <col min="14586" max="14586" width="16.140625" customWidth="1"/>
    <col min="14587" max="14587" width="19.85546875" customWidth="1"/>
    <col min="14588" max="14588" width="18.5703125" customWidth="1"/>
    <col min="14589" max="14589" width="16.85546875" customWidth="1"/>
    <col min="14590" max="14590" width="12" customWidth="1"/>
    <col min="14591" max="14591" width="12.5703125" customWidth="1"/>
    <col min="14841" max="14841" width="41.28515625" customWidth="1"/>
    <col min="14842" max="14842" width="16.140625" customWidth="1"/>
    <col min="14843" max="14843" width="19.85546875" customWidth="1"/>
    <col min="14844" max="14844" width="18.5703125" customWidth="1"/>
    <col min="14845" max="14845" width="16.85546875" customWidth="1"/>
    <col min="14846" max="14846" width="12" customWidth="1"/>
    <col min="14847" max="14847" width="12.5703125" customWidth="1"/>
    <col min="15097" max="15097" width="41.28515625" customWidth="1"/>
    <col min="15098" max="15098" width="16.140625" customWidth="1"/>
    <col min="15099" max="15099" width="19.85546875" customWidth="1"/>
    <col min="15100" max="15100" width="18.5703125" customWidth="1"/>
    <col min="15101" max="15101" width="16.85546875" customWidth="1"/>
    <col min="15102" max="15102" width="12" customWidth="1"/>
    <col min="15103" max="15103" width="12.5703125" customWidth="1"/>
    <col min="15353" max="15353" width="41.28515625" customWidth="1"/>
    <col min="15354" max="15354" width="16.140625" customWidth="1"/>
    <col min="15355" max="15355" width="19.85546875" customWidth="1"/>
    <col min="15356" max="15356" width="18.5703125" customWidth="1"/>
    <col min="15357" max="15357" width="16.85546875" customWidth="1"/>
    <col min="15358" max="15358" width="12" customWidth="1"/>
    <col min="15359" max="15359" width="12.5703125" customWidth="1"/>
    <col min="15609" max="15609" width="41.28515625" customWidth="1"/>
    <col min="15610" max="15610" width="16.140625" customWidth="1"/>
    <col min="15611" max="15611" width="19.85546875" customWidth="1"/>
    <col min="15612" max="15612" width="18.5703125" customWidth="1"/>
    <col min="15613" max="15613" width="16.85546875" customWidth="1"/>
    <col min="15614" max="15614" width="12" customWidth="1"/>
    <col min="15615" max="15615" width="12.5703125" customWidth="1"/>
    <col min="15865" max="15865" width="41.28515625" customWidth="1"/>
    <col min="15866" max="15866" width="16.140625" customWidth="1"/>
    <col min="15867" max="15867" width="19.85546875" customWidth="1"/>
    <col min="15868" max="15868" width="18.5703125" customWidth="1"/>
    <col min="15869" max="15869" width="16.85546875" customWidth="1"/>
    <col min="15870" max="15870" width="12" customWidth="1"/>
    <col min="15871" max="15871" width="12.5703125" customWidth="1"/>
    <col min="16121" max="16121" width="41.28515625" customWidth="1"/>
    <col min="16122" max="16122" width="16.140625" customWidth="1"/>
    <col min="16123" max="16123" width="19.85546875" customWidth="1"/>
    <col min="16124" max="16124" width="18.5703125" customWidth="1"/>
    <col min="16125" max="16125" width="16.85546875" customWidth="1"/>
    <col min="16126" max="16126" width="12" customWidth="1"/>
    <col min="16127" max="16127" width="12.5703125" customWidth="1"/>
  </cols>
  <sheetData>
    <row r="1" spans="2:10" ht="15.75" thickBot="1" x14ac:dyDescent="0.3"/>
    <row r="2" spans="2:10" ht="109.5" customHeight="1" thickBot="1" x14ac:dyDescent="0.3">
      <c r="B2" s="163" t="s">
        <v>246</v>
      </c>
      <c r="C2" s="164"/>
      <c r="D2" s="164"/>
      <c r="E2" s="164"/>
      <c r="F2" s="164"/>
      <c r="G2" s="164"/>
      <c r="H2" s="164"/>
      <c r="I2" s="164"/>
      <c r="J2" s="165"/>
    </row>
    <row r="3" spans="2:10" ht="30" customHeight="1" x14ac:dyDescent="0.25">
      <c r="B3" s="148" t="s">
        <v>0</v>
      </c>
      <c r="C3" s="150" t="s">
        <v>247</v>
      </c>
      <c r="D3" s="150" t="s">
        <v>298</v>
      </c>
      <c r="E3" s="150" t="s">
        <v>248</v>
      </c>
      <c r="F3" s="150" t="s">
        <v>249</v>
      </c>
      <c r="G3" s="149" t="s">
        <v>299</v>
      </c>
      <c r="H3" s="149" t="s">
        <v>227</v>
      </c>
      <c r="I3" s="125"/>
      <c r="J3" s="126"/>
    </row>
    <row r="4" spans="2:10" ht="30" customHeight="1" x14ac:dyDescent="0.25">
      <c r="B4" s="127">
        <v>1</v>
      </c>
      <c r="C4" s="128">
        <v>2</v>
      </c>
      <c r="D4" s="128">
        <v>3</v>
      </c>
      <c r="E4" s="128">
        <v>4</v>
      </c>
      <c r="F4" s="128">
        <v>5</v>
      </c>
      <c r="G4" s="128">
        <v>6</v>
      </c>
      <c r="H4" s="128">
        <v>7</v>
      </c>
      <c r="I4" s="125"/>
      <c r="J4" s="126"/>
    </row>
    <row r="5" spans="2:10" ht="30" customHeight="1" x14ac:dyDescent="0.25">
      <c r="B5" s="166" t="s">
        <v>215</v>
      </c>
      <c r="C5" s="167"/>
      <c r="D5" s="167"/>
      <c r="E5" s="167"/>
      <c r="F5" s="167"/>
      <c r="G5" s="167"/>
      <c r="H5" s="168"/>
      <c r="I5" s="129"/>
      <c r="J5" s="130"/>
    </row>
    <row r="6" spans="2:10" ht="30" customHeight="1" x14ac:dyDescent="0.25">
      <c r="B6" s="131" t="s">
        <v>1</v>
      </c>
      <c r="C6" s="132">
        <f>C7+C8</f>
        <v>6154553</v>
      </c>
      <c r="D6" s="132">
        <f>D7+D8</f>
        <v>7517627</v>
      </c>
      <c r="E6" s="132">
        <f>E7+E8</f>
        <v>7517627</v>
      </c>
      <c r="F6" s="132">
        <f>F7+F8</f>
        <v>7370510.2800000003</v>
      </c>
      <c r="G6" s="132">
        <f t="shared" ref="G6:G11" si="0">F6/C6*100</f>
        <v>119.75703645739992</v>
      </c>
      <c r="H6" s="132">
        <f t="shared" ref="H6:H11" si="1">F6/E6*100</f>
        <v>98.043043103894362</v>
      </c>
      <c r="I6" s="129"/>
      <c r="J6" s="130"/>
    </row>
    <row r="7" spans="2:10" ht="30" customHeight="1" x14ac:dyDescent="0.25">
      <c r="B7" s="133" t="s">
        <v>2</v>
      </c>
      <c r="C7" s="134">
        <v>6149822</v>
      </c>
      <c r="D7" s="134">
        <v>7517627</v>
      </c>
      <c r="E7" s="134">
        <v>7517627</v>
      </c>
      <c r="F7" s="134">
        <v>7370510.2800000003</v>
      </c>
      <c r="G7" s="134">
        <f t="shared" si="0"/>
        <v>119.84916441483998</v>
      </c>
      <c r="H7" s="134">
        <f t="shared" si="1"/>
        <v>98.043043103894362</v>
      </c>
      <c r="I7" s="129"/>
      <c r="J7" s="130"/>
    </row>
    <row r="8" spans="2:10" ht="30" customHeight="1" x14ac:dyDescent="0.25">
      <c r="B8" s="135" t="s">
        <v>228</v>
      </c>
      <c r="C8" s="134">
        <v>4731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29"/>
      <c r="J8" s="130"/>
    </row>
    <row r="9" spans="2:10" ht="30" customHeight="1" x14ac:dyDescent="0.25">
      <c r="B9" s="136" t="s">
        <v>3</v>
      </c>
      <c r="C9" s="132">
        <f>C10+C11</f>
        <v>4117325</v>
      </c>
      <c r="D9" s="132">
        <f>D10+D11</f>
        <v>10558183</v>
      </c>
      <c r="E9" s="132">
        <f>E10+E11</f>
        <v>10558183</v>
      </c>
      <c r="F9" s="132">
        <f>F10+F11</f>
        <v>8064258.1600000001</v>
      </c>
      <c r="G9" s="132">
        <f t="shared" si="0"/>
        <v>195.86158877426485</v>
      </c>
      <c r="H9" s="132">
        <f t="shared" si="1"/>
        <v>76.379223205356453</v>
      </c>
      <c r="I9" s="129"/>
      <c r="J9" s="130"/>
    </row>
    <row r="10" spans="2:10" ht="30" customHeight="1" x14ac:dyDescent="0.25">
      <c r="B10" s="133" t="s">
        <v>4</v>
      </c>
      <c r="C10" s="134">
        <v>3461641</v>
      </c>
      <c r="D10" s="134">
        <v>5872102</v>
      </c>
      <c r="E10" s="134">
        <v>5872102</v>
      </c>
      <c r="F10" s="134">
        <v>5165193.8600000003</v>
      </c>
      <c r="G10" s="134">
        <f t="shared" si="0"/>
        <v>149.21229151145369</v>
      </c>
      <c r="H10" s="134">
        <f t="shared" si="1"/>
        <v>87.961582751798247</v>
      </c>
      <c r="I10" s="129"/>
      <c r="J10" s="130"/>
    </row>
    <row r="11" spans="2:10" ht="30" customHeight="1" x14ac:dyDescent="0.25">
      <c r="B11" s="133" t="s">
        <v>293</v>
      </c>
      <c r="C11" s="134">
        <v>655684</v>
      </c>
      <c r="D11" s="134">
        <v>4686081</v>
      </c>
      <c r="E11" s="134">
        <v>4686081</v>
      </c>
      <c r="F11" s="134">
        <v>2899064.3</v>
      </c>
      <c r="G11" s="134">
        <f t="shared" si="0"/>
        <v>442.14351730406713</v>
      </c>
      <c r="H11" s="134">
        <f t="shared" si="1"/>
        <v>61.865432970535508</v>
      </c>
      <c r="I11" s="129"/>
      <c r="J11" s="130"/>
    </row>
    <row r="12" spans="2:10" ht="30" customHeight="1" x14ac:dyDescent="0.25">
      <c r="B12" s="133" t="s">
        <v>5</v>
      </c>
      <c r="C12" s="134">
        <f>C6-C9</f>
        <v>2037228</v>
      </c>
      <c r="D12" s="134">
        <f>D6-D9</f>
        <v>-3040556</v>
      </c>
      <c r="E12" s="134">
        <f>E6-E9</f>
        <v>-3040556</v>
      </c>
      <c r="F12" s="134">
        <f>F6-F9</f>
        <v>-693747.87999999989</v>
      </c>
      <c r="G12" s="134"/>
      <c r="H12" s="134"/>
      <c r="I12" s="129"/>
      <c r="J12" s="130"/>
    </row>
    <row r="13" spans="2:10" ht="30" customHeight="1" x14ac:dyDescent="0.25">
      <c r="B13" s="133" t="s">
        <v>6</v>
      </c>
      <c r="C13" s="134">
        <v>1000831</v>
      </c>
      <c r="D13" s="134">
        <v>3040556</v>
      </c>
      <c r="E13" s="134">
        <v>3040556</v>
      </c>
      <c r="F13" s="134">
        <v>3040556</v>
      </c>
      <c r="G13" s="134"/>
      <c r="H13" s="134"/>
      <c r="I13" s="129"/>
      <c r="J13" s="130"/>
    </row>
    <row r="14" spans="2:10" ht="16.5" customHeight="1" x14ac:dyDescent="0.25">
      <c r="B14" s="133"/>
      <c r="C14" s="134"/>
      <c r="D14" s="134"/>
      <c r="E14" s="134"/>
      <c r="F14" s="134"/>
      <c r="G14" s="134"/>
      <c r="H14" s="134"/>
      <c r="I14" s="129"/>
      <c r="J14" s="130"/>
    </row>
    <row r="15" spans="2:10" ht="30" customHeight="1" x14ac:dyDescent="0.25">
      <c r="B15" s="166" t="s">
        <v>218</v>
      </c>
      <c r="C15" s="167"/>
      <c r="D15" s="167"/>
      <c r="E15" s="167"/>
      <c r="F15" s="167"/>
      <c r="G15" s="167"/>
      <c r="H15" s="168"/>
      <c r="I15" s="129"/>
      <c r="J15" s="130"/>
    </row>
    <row r="16" spans="2:10" ht="30" customHeight="1" x14ac:dyDescent="0.25">
      <c r="B16" s="135" t="s">
        <v>216</v>
      </c>
      <c r="C16" s="137">
        <v>0</v>
      </c>
      <c r="D16" s="137"/>
      <c r="E16" s="137">
        <v>0</v>
      </c>
      <c r="F16" s="137">
        <v>0</v>
      </c>
      <c r="G16" s="137">
        <v>0</v>
      </c>
      <c r="H16" s="137">
        <v>0</v>
      </c>
      <c r="I16" s="129"/>
      <c r="J16" s="130"/>
    </row>
    <row r="17" spans="2:10" ht="30" customHeight="1" x14ac:dyDescent="0.25">
      <c r="B17" s="135" t="s">
        <v>217</v>
      </c>
      <c r="C17" s="137">
        <v>0</v>
      </c>
      <c r="D17" s="137"/>
      <c r="E17" s="137">
        <v>0</v>
      </c>
      <c r="F17" s="137">
        <v>0</v>
      </c>
      <c r="G17" s="137">
        <v>0</v>
      </c>
      <c r="H17" s="137">
        <v>0</v>
      </c>
      <c r="I17" s="129"/>
      <c r="J17" s="130"/>
    </row>
    <row r="18" spans="2:10" ht="30" customHeight="1" x14ac:dyDescent="0.25">
      <c r="B18" s="135" t="s">
        <v>6</v>
      </c>
      <c r="C18" s="137">
        <v>0</v>
      </c>
      <c r="D18" s="137"/>
      <c r="E18" s="137">
        <v>0</v>
      </c>
      <c r="F18" s="137">
        <v>0</v>
      </c>
      <c r="G18" s="137">
        <v>0</v>
      </c>
      <c r="H18" s="137">
        <v>0</v>
      </c>
      <c r="I18" s="129"/>
      <c r="J18" s="130"/>
    </row>
    <row r="19" spans="2:10" ht="16.5" customHeight="1" x14ac:dyDescent="0.25">
      <c r="B19" s="135"/>
      <c r="C19" s="137"/>
      <c r="D19" s="137"/>
      <c r="E19" s="137"/>
      <c r="F19" s="137"/>
      <c r="G19" s="137"/>
      <c r="H19" s="137"/>
      <c r="I19" s="129"/>
      <c r="J19" s="130"/>
    </row>
    <row r="20" spans="2:10" ht="30" customHeight="1" x14ac:dyDescent="0.25">
      <c r="B20" s="169" t="s">
        <v>213</v>
      </c>
      <c r="C20" s="170"/>
      <c r="D20" s="170"/>
      <c r="E20" s="170"/>
      <c r="F20" s="170"/>
      <c r="G20" s="170"/>
      <c r="H20" s="171"/>
      <c r="I20" s="129"/>
      <c r="J20" s="130"/>
    </row>
    <row r="21" spans="2:10" ht="30" customHeight="1" x14ac:dyDescent="0.25">
      <c r="B21" s="136" t="s">
        <v>7</v>
      </c>
      <c r="C21" s="138">
        <f>C6</f>
        <v>6154553</v>
      </c>
      <c r="D21" s="138">
        <f>D6</f>
        <v>7517627</v>
      </c>
      <c r="E21" s="138">
        <f>E6</f>
        <v>7517627</v>
      </c>
      <c r="F21" s="138">
        <f>F6</f>
        <v>7370510.2800000003</v>
      </c>
      <c r="G21" s="138">
        <f>F21/C21*100</f>
        <v>119.75703645739992</v>
      </c>
      <c r="H21" s="138">
        <f>F21/E21*100</f>
        <v>98.043043103894362</v>
      </c>
      <c r="I21" s="129"/>
      <c r="J21" s="130"/>
    </row>
    <row r="22" spans="2:10" ht="30" customHeight="1" x14ac:dyDescent="0.25">
      <c r="B22" s="133" t="s">
        <v>8</v>
      </c>
      <c r="C22" s="134">
        <f>C13</f>
        <v>1000831</v>
      </c>
      <c r="D22" s="134">
        <f>D13</f>
        <v>3040556</v>
      </c>
      <c r="E22" s="134">
        <f>E13</f>
        <v>3040556</v>
      </c>
      <c r="F22" s="134">
        <f>F13</f>
        <v>3040556</v>
      </c>
      <c r="G22" s="134">
        <f>F22/C22*100</f>
        <v>303.80313959099988</v>
      </c>
      <c r="H22" s="134">
        <f>F22/E22*100</f>
        <v>100</v>
      </c>
      <c r="I22" s="129"/>
      <c r="J22" s="130"/>
    </row>
    <row r="23" spans="2:10" ht="30" customHeight="1" x14ac:dyDescent="0.25">
      <c r="B23" s="133" t="s">
        <v>9</v>
      </c>
      <c r="C23" s="132">
        <f>C21+C22</f>
        <v>7155384</v>
      </c>
      <c r="D23" s="132">
        <f>D21+D22</f>
        <v>10558183</v>
      </c>
      <c r="E23" s="132">
        <f>E21+E22</f>
        <v>10558183</v>
      </c>
      <c r="F23" s="132">
        <f>F21+F22</f>
        <v>10411066.280000001</v>
      </c>
      <c r="G23" s="132">
        <f>F23/C23*100</f>
        <v>145.49975626744842</v>
      </c>
      <c r="H23" s="132">
        <f>F23/E23*100</f>
        <v>98.606609489530555</v>
      </c>
      <c r="I23" s="129"/>
      <c r="J23" s="130"/>
    </row>
    <row r="24" spans="2:10" ht="30" customHeight="1" x14ac:dyDescent="0.25">
      <c r="B24" s="136" t="s">
        <v>214</v>
      </c>
      <c r="C24" s="138">
        <f>C9</f>
        <v>4117325</v>
      </c>
      <c r="D24" s="138">
        <f>D9</f>
        <v>10558183</v>
      </c>
      <c r="E24" s="138">
        <f>E9</f>
        <v>10558183</v>
      </c>
      <c r="F24" s="138">
        <f>F9</f>
        <v>8064258.1600000001</v>
      </c>
      <c r="G24" s="138">
        <f>F24/C24*100</f>
        <v>195.86158877426485</v>
      </c>
      <c r="H24" s="138">
        <f>F24/E24*100</f>
        <v>76.379223205356453</v>
      </c>
      <c r="I24" s="129"/>
      <c r="J24" s="130"/>
    </row>
    <row r="25" spans="2:10" ht="30" customHeight="1" x14ac:dyDescent="0.25">
      <c r="B25" s="133" t="s">
        <v>10</v>
      </c>
      <c r="C25" s="132">
        <f>C24</f>
        <v>4117325</v>
      </c>
      <c r="D25" s="132">
        <f>D24</f>
        <v>10558183</v>
      </c>
      <c r="E25" s="132">
        <f>E24</f>
        <v>10558183</v>
      </c>
      <c r="F25" s="132">
        <f>F24</f>
        <v>8064258.1600000001</v>
      </c>
      <c r="G25" s="132">
        <f>F25/C25*100</f>
        <v>195.86158877426485</v>
      </c>
      <c r="H25" s="132">
        <f>F25/E25*100</f>
        <v>76.379223205356453</v>
      </c>
      <c r="I25" s="129"/>
      <c r="J25" s="130"/>
    </row>
    <row r="26" spans="2:10" ht="30" customHeight="1" x14ac:dyDescent="0.25">
      <c r="B26" s="139"/>
      <c r="C26" s="134"/>
      <c r="D26" s="134"/>
      <c r="E26" s="134"/>
      <c r="F26" s="134"/>
      <c r="G26" s="134"/>
      <c r="H26" s="134"/>
      <c r="I26" s="129"/>
      <c r="J26" s="130"/>
    </row>
    <row r="27" spans="2:10" ht="30" customHeight="1" thickBot="1" x14ac:dyDescent="0.3">
      <c r="B27" s="140" t="s">
        <v>11</v>
      </c>
      <c r="C27" s="141">
        <f>C23-C25</f>
        <v>3038059</v>
      </c>
      <c r="D27" s="141"/>
      <c r="E27" s="141">
        <f>E23-E24</f>
        <v>0</v>
      </c>
      <c r="F27" s="141">
        <f>F23-F25</f>
        <v>2346808.120000001</v>
      </c>
      <c r="G27" s="141"/>
      <c r="H27" s="141"/>
      <c r="I27" s="142"/>
      <c r="J27" s="143"/>
    </row>
    <row r="29" spans="2:10" x14ac:dyDescent="0.25">
      <c r="C29" s="1"/>
      <c r="D29" s="1"/>
      <c r="E29" s="1"/>
    </row>
    <row r="30" spans="2:10" x14ac:dyDescent="0.25">
      <c r="C30" s="1"/>
      <c r="D30" s="1"/>
      <c r="E30" s="1"/>
    </row>
    <row r="31" spans="2:10" x14ac:dyDescent="0.25">
      <c r="C31" s="1"/>
      <c r="D31" s="1"/>
      <c r="E31" s="1"/>
    </row>
    <row r="32" spans="2:10" x14ac:dyDescent="0.25">
      <c r="C32" s="1"/>
      <c r="D32" s="1"/>
      <c r="E32" s="1"/>
    </row>
    <row r="33" spans="3:5" x14ac:dyDescent="0.25">
      <c r="C33" s="1"/>
      <c r="D33" s="1"/>
      <c r="E33" s="1"/>
    </row>
    <row r="34" spans="3:5" x14ac:dyDescent="0.25">
      <c r="C34" s="1"/>
      <c r="D34" s="1"/>
      <c r="E34" s="1"/>
    </row>
    <row r="35" spans="3:5" x14ac:dyDescent="0.25">
      <c r="C35" s="1"/>
      <c r="D35" s="1"/>
      <c r="E35" s="1"/>
    </row>
  </sheetData>
  <mergeCells count="4">
    <mergeCell ref="B2:J2"/>
    <mergeCell ref="B15:H15"/>
    <mergeCell ref="B5:H5"/>
    <mergeCell ref="B20:H20"/>
  </mergeCells>
  <pageMargins left="0.7" right="0.7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5"/>
  <sheetViews>
    <sheetView workbookViewId="0">
      <selection activeCell="O35" sqref="O35"/>
    </sheetView>
  </sheetViews>
  <sheetFormatPr defaultRowHeight="15" x14ac:dyDescent="0.25"/>
  <cols>
    <col min="2" max="2" width="19.85546875" customWidth="1"/>
    <col min="3" max="3" width="30.140625" customWidth="1"/>
    <col min="4" max="4" width="15.7109375" customWidth="1"/>
    <col min="5" max="6" width="17.42578125" customWidth="1"/>
    <col min="7" max="9" width="15.7109375" customWidth="1"/>
    <col min="258" max="258" width="19.85546875" customWidth="1"/>
    <col min="259" max="259" width="27.7109375" customWidth="1"/>
    <col min="260" max="260" width="18.42578125" customWidth="1"/>
    <col min="261" max="261" width="18.7109375" customWidth="1"/>
    <col min="262" max="262" width="18.140625" customWidth="1"/>
    <col min="263" max="263" width="18.28515625" customWidth="1"/>
    <col min="514" max="514" width="19.85546875" customWidth="1"/>
    <col min="515" max="515" width="27.7109375" customWidth="1"/>
    <col min="516" max="516" width="18.42578125" customWidth="1"/>
    <col min="517" max="517" width="18.7109375" customWidth="1"/>
    <col min="518" max="518" width="18.140625" customWidth="1"/>
    <col min="519" max="519" width="18.28515625" customWidth="1"/>
    <col min="770" max="770" width="19.85546875" customWidth="1"/>
    <col min="771" max="771" width="27.7109375" customWidth="1"/>
    <col min="772" max="772" width="18.42578125" customWidth="1"/>
    <col min="773" max="773" width="18.7109375" customWidth="1"/>
    <col min="774" max="774" width="18.140625" customWidth="1"/>
    <col min="775" max="775" width="18.28515625" customWidth="1"/>
    <col min="1026" max="1026" width="19.85546875" customWidth="1"/>
    <col min="1027" max="1027" width="27.7109375" customWidth="1"/>
    <col min="1028" max="1028" width="18.42578125" customWidth="1"/>
    <col min="1029" max="1029" width="18.7109375" customWidth="1"/>
    <col min="1030" max="1030" width="18.140625" customWidth="1"/>
    <col min="1031" max="1031" width="18.28515625" customWidth="1"/>
    <col min="1282" max="1282" width="19.85546875" customWidth="1"/>
    <col min="1283" max="1283" width="27.7109375" customWidth="1"/>
    <col min="1284" max="1284" width="18.42578125" customWidth="1"/>
    <col min="1285" max="1285" width="18.7109375" customWidth="1"/>
    <col min="1286" max="1286" width="18.140625" customWidth="1"/>
    <col min="1287" max="1287" width="18.28515625" customWidth="1"/>
    <col min="1538" max="1538" width="19.85546875" customWidth="1"/>
    <col min="1539" max="1539" width="27.7109375" customWidth="1"/>
    <col min="1540" max="1540" width="18.42578125" customWidth="1"/>
    <col min="1541" max="1541" width="18.7109375" customWidth="1"/>
    <col min="1542" max="1542" width="18.140625" customWidth="1"/>
    <col min="1543" max="1543" width="18.28515625" customWidth="1"/>
    <col min="1794" max="1794" width="19.85546875" customWidth="1"/>
    <col min="1795" max="1795" width="27.7109375" customWidth="1"/>
    <col min="1796" max="1796" width="18.42578125" customWidth="1"/>
    <col min="1797" max="1797" width="18.7109375" customWidth="1"/>
    <col min="1798" max="1798" width="18.140625" customWidth="1"/>
    <col min="1799" max="1799" width="18.28515625" customWidth="1"/>
    <col min="2050" max="2050" width="19.85546875" customWidth="1"/>
    <col min="2051" max="2051" width="27.7109375" customWidth="1"/>
    <col min="2052" max="2052" width="18.42578125" customWidth="1"/>
    <col min="2053" max="2053" width="18.7109375" customWidth="1"/>
    <col min="2054" max="2054" width="18.140625" customWidth="1"/>
    <col min="2055" max="2055" width="18.28515625" customWidth="1"/>
    <col min="2306" max="2306" width="19.85546875" customWidth="1"/>
    <col min="2307" max="2307" width="27.7109375" customWidth="1"/>
    <col min="2308" max="2308" width="18.42578125" customWidth="1"/>
    <col min="2309" max="2309" width="18.7109375" customWidth="1"/>
    <col min="2310" max="2310" width="18.140625" customWidth="1"/>
    <col min="2311" max="2311" width="18.28515625" customWidth="1"/>
    <col min="2562" max="2562" width="19.85546875" customWidth="1"/>
    <col min="2563" max="2563" width="27.7109375" customWidth="1"/>
    <col min="2564" max="2564" width="18.42578125" customWidth="1"/>
    <col min="2565" max="2565" width="18.7109375" customWidth="1"/>
    <col min="2566" max="2566" width="18.140625" customWidth="1"/>
    <col min="2567" max="2567" width="18.28515625" customWidth="1"/>
    <col min="2818" max="2818" width="19.85546875" customWidth="1"/>
    <col min="2819" max="2819" width="27.7109375" customWidth="1"/>
    <col min="2820" max="2820" width="18.42578125" customWidth="1"/>
    <col min="2821" max="2821" width="18.7109375" customWidth="1"/>
    <col min="2822" max="2822" width="18.140625" customWidth="1"/>
    <col min="2823" max="2823" width="18.28515625" customWidth="1"/>
    <col min="3074" max="3074" width="19.85546875" customWidth="1"/>
    <col min="3075" max="3075" width="27.7109375" customWidth="1"/>
    <col min="3076" max="3076" width="18.42578125" customWidth="1"/>
    <col min="3077" max="3077" width="18.7109375" customWidth="1"/>
    <col min="3078" max="3078" width="18.140625" customWidth="1"/>
    <col min="3079" max="3079" width="18.28515625" customWidth="1"/>
    <col min="3330" max="3330" width="19.85546875" customWidth="1"/>
    <col min="3331" max="3331" width="27.7109375" customWidth="1"/>
    <col min="3332" max="3332" width="18.42578125" customWidth="1"/>
    <col min="3333" max="3333" width="18.7109375" customWidth="1"/>
    <col min="3334" max="3334" width="18.140625" customWidth="1"/>
    <col min="3335" max="3335" width="18.28515625" customWidth="1"/>
    <col min="3586" max="3586" width="19.85546875" customWidth="1"/>
    <col min="3587" max="3587" width="27.7109375" customWidth="1"/>
    <col min="3588" max="3588" width="18.42578125" customWidth="1"/>
    <col min="3589" max="3589" width="18.7109375" customWidth="1"/>
    <col min="3590" max="3590" width="18.140625" customWidth="1"/>
    <col min="3591" max="3591" width="18.28515625" customWidth="1"/>
    <col min="3842" max="3842" width="19.85546875" customWidth="1"/>
    <col min="3843" max="3843" width="27.7109375" customWidth="1"/>
    <col min="3844" max="3844" width="18.42578125" customWidth="1"/>
    <col min="3845" max="3845" width="18.7109375" customWidth="1"/>
    <col min="3846" max="3846" width="18.140625" customWidth="1"/>
    <col min="3847" max="3847" width="18.28515625" customWidth="1"/>
    <col min="4098" max="4098" width="19.85546875" customWidth="1"/>
    <col min="4099" max="4099" width="27.7109375" customWidth="1"/>
    <col min="4100" max="4100" width="18.42578125" customWidth="1"/>
    <col min="4101" max="4101" width="18.7109375" customWidth="1"/>
    <col min="4102" max="4102" width="18.140625" customWidth="1"/>
    <col min="4103" max="4103" width="18.28515625" customWidth="1"/>
    <col min="4354" max="4354" width="19.85546875" customWidth="1"/>
    <col min="4355" max="4355" width="27.7109375" customWidth="1"/>
    <col min="4356" max="4356" width="18.42578125" customWidth="1"/>
    <col min="4357" max="4357" width="18.7109375" customWidth="1"/>
    <col min="4358" max="4358" width="18.140625" customWidth="1"/>
    <col min="4359" max="4359" width="18.28515625" customWidth="1"/>
    <col min="4610" max="4610" width="19.85546875" customWidth="1"/>
    <col min="4611" max="4611" width="27.7109375" customWidth="1"/>
    <col min="4612" max="4612" width="18.42578125" customWidth="1"/>
    <col min="4613" max="4613" width="18.7109375" customWidth="1"/>
    <col min="4614" max="4614" width="18.140625" customWidth="1"/>
    <col min="4615" max="4615" width="18.28515625" customWidth="1"/>
    <col min="4866" max="4866" width="19.85546875" customWidth="1"/>
    <col min="4867" max="4867" width="27.7109375" customWidth="1"/>
    <col min="4868" max="4868" width="18.42578125" customWidth="1"/>
    <col min="4869" max="4869" width="18.7109375" customWidth="1"/>
    <col min="4870" max="4870" width="18.140625" customWidth="1"/>
    <col min="4871" max="4871" width="18.28515625" customWidth="1"/>
    <col min="5122" max="5122" width="19.85546875" customWidth="1"/>
    <col min="5123" max="5123" width="27.7109375" customWidth="1"/>
    <col min="5124" max="5124" width="18.42578125" customWidth="1"/>
    <col min="5125" max="5125" width="18.7109375" customWidth="1"/>
    <col min="5126" max="5126" width="18.140625" customWidth="1"/>
    <col min="5127" max="5127" width="18.28515625" customWidth="1"/>
    <col min="5378" max="5378" width="19.85546875" customWidth="1"/>
    <col min="5379" max="5379" width="27.7109375" customWidth="1"/>
    <col min="5380" max="5380" width="18.42578125" customWidth="1"/>
    <col min="5381" max="5381" width="18.7109375" customWidth="1"/>
    <col min="5382" max="5382" width="18.140625" customWidth="1"/>
    <col min="5383" max="5383" width="18.28515625" customWidth="1"/>
    <col min="5634" max="5634" width="19.85546875" customWidth="1"/>
    <col min="5635" max="5635" width="27.7109375" customWidth="1"/>
    <col min="5636" max="5636" width="18.42578125" customWidth="1"/>
    <col min="5637" max="5637" width="18.7109375" customWidth="1"/>
    <col min="5638" max="5638" width="18.140625" customWidth="1"/>
    <col min="5639" max="5639" width="18.28515625" customWidth="1"/>
    <col min="5890" max="5890" width="19.85546875" customWidth="1"/>
    <col min="5891" max="5891" width="27.7109375" customWidth="1"/>
    <col min="5892" max="5892" width="18.42578125" customWidth="1"/>
    <col min="5893" max="5893" width="18.7109375" customWidth="1"/>
    <col min="5894" max="5894" width="18.140625" customWidth="1"/>
    <col min="5895" max="5895" width="18.28515625" customWidth="1"/>
    <col min="6146" max="6146" width="19.85546875" customWidth="1"/>
    <col min="6147" max="6147" width="27.7109375" customWidth="1"/>
    <col min="6148" max="6148" width="18.42578125" customWidth="1"/>
    <col min="6149" max="6149" width="18.7109375" customWidth="1"/>
    <col min="6150" max="6150" width="18.140625" customWidth="1"/>
    <col min="6151" max="6151" width="18.28515625" customWidth="1"/>
    <col min="6402" max="6402" width="19.85546875" customWidth="1"/>
    <col min="6403" max="6403" width="27.7109375" customWidth="1"/>
    <col min="6404" max="6404" width="18.42578125" customWidth="1"/>
    <col min="6405" max="6405" width="18.7109375" customWidth="1"/>
    <col min="6406" max="6406" width="18.140625" customWidth="1"/>
    <col min="6407" max="6407" width="18.28515625" customWidth="1"/>
    <col min="6658" max="6658" width="19.85546875" customWidth="1"/>
    <col min="6659" max="6659" width="27.7109375" customWidth="1"/>
    <col min="6660" max="6660" width="18.42578125" customWidth="1"/>
    <col min="6661" max="6661" width="18.7109375" customWidth="1"/>
    <col min="6662" max="6662" width="18.140625" customWidth="1"/>
    <col min="6663" max="6663" width="18.28515625" customWidth="1"/>
    <col min="6914" max="6914" width="19.85546875" customWidth="1"/>
    <col min="6915" max="6915" width="27.7109375" customWidth="1"/>
    <col min="6916" max="6916" width="18.42578125" customWidth="1"/>
    <col min="6917" max="6917" width="18.7109375" customWidth="1"/>
    <col min="6918" max="6918" width="18.140625" customWidth="1"/>
    <col min="6919" max="6919" width="18.28515625" customWidth="1"/>
    <col min="7170" max="7170" width="19.85546875" customWidth="1"/>
    <col min="7171" max="7171" width="27.7109375" customWidth="1"/>
    <col min="7172" max="7172" width="18.42578125" customWidth="1"/>
    <col min="7173" max="7173" width="18.7109375" customWidth="1"/>
    <col min="7174" max="7174" width="18.140625" customWidth="1"/>
    <col min="7175" max="7175" width="18.28515625" customWidth="1"/>
    <col min="7426" max="7426" width="19.85546875" customWidth="1"/>
    <col min="7427" max="7427" width="27.7109375" customWidth="1"/>
    <col min="7428" max="7428" width="18.42578125" customWidth="1"/>
    <col min="7429" max="7429" width="18.7109375" customWidth="1"/>
    <col min="7430" max="7430" width="18.140625" customWidth="1"/>
    <col min="7431" max="7431" width="18.28515625" customWidth="1"/>
    <col min="7682" max="7682" width="19.85546875" customWidth="1"/>
    <col min="7683" max="7683" width="27.7109375" customWidth="1"/>
    <col min="7684" max="7684" width="18.42578125" customWidth="1"/>
    <col min="7685" max="7685" width="18.7109375" customWidth="1"/>
    <col min="7686" max="7686" width="18.140625" customWidth="1"/>
    <col min="7687" max="7687" width="18.28515625" customWidth="1"/>
    <col min="7938" max="7938" width="19.85546875" customWidth="1"/>
    <col min="7939" max="7939" width="27.7109375" customWidth="1"/>
    <col min="7940" max="7940" width="18.42578125" customWidth="1"/>
    <col min="7941" max="7941" width="18.7109375" customWidth="1"/>
    <col min="7942" max="7942" width="18.140625" customWidth="1"/>
    <col min="7943" max="7943" width="18.28515625" customWidth="1"/>
    <col min="8194" max="8194" width="19.85546875" customWidth="1"/>
    <col min="8195" max="8195" width="27.7109375" customWidth="1"/>
    <col min="8196" max="8196" width="18.42578125" customWidth="1"/>
    <col min="8197" max="8197" width="18.7109375" customWidth="1"/>
    <col min="8198" max="8198" width="18.140625" customWidth="1"/>
    <col min="8199" max="8199" width="18.28515625" customWidth="1"/>
    <col min="8450" max="8450" width="19.85546875" customWidth="1"/>
    <col min="8451" max="8451" width="27.7109375" customWidth="1"/>
    <col min="8452" max="8452" width="18.42578125" customWidth="1"/>
    <col min="8453" max="8453" width="18.7109375" customWidth="1"/>
    <col min="8454" max="8454" width="18.140625" customWidth="1"/>
    <col min="8455" max="8455" width="18.28515625" customWidth="1"/>
    <col min="8706" max="8706" width="19.85546875" customWidth="1"/>
    <col min="8707" max="8707" width="27.7109375" customWidth="1"/>
    <col min="8708" max="8708" width="18.42578125" customWidth="1"/>
    <col min="8709" max="8709" width="18.7109375" customWidth="1"/>
    <col min="8710" max="8710" width="18.140625" customWidth="1"/>
    <col min="8711" max="8711" width="18.28515625" customWidth="1"/>
    <col min="8962" max="8962" width="19.85546875" customWidth="1"/>
    <col min="8963" max="8963" width="27.7109375" customWidth="1"/>
    <col min="8964" max="8964" width="18.42578125" customWidth="1"/>
    <col min="8965" max="8965" width="18.7109375" customWidth="1"/>
    <col min="8966" max="8966" width="18.140625" customWidth="1"/>
    <col min="8967" max="8967" width="18.28515625" customWidth="1"/>
    <col min="9218" max="9218" width="19.85546875" customWidth="1"/>
    <col min="9219" max="9219" width="27.7109375" customWidth="1"/>
    <col min="9220" max="9220" width="18.42578125" customWidth="1"/>
    <col min="9221" max="9221" width="18.7109375" customWidth="1"/>
    <col min="9222" max="9222" width="18.140625" customWidth="1"/>
    <col min="9223" max="9223" width="18.28515625" customWidth="1"/>
    <col min="9474" max="9474" width="19.85546875" customWidth="1"/>
    <col min="9475" max="9475" width="27.7109375" customWidth="1"/>
    <col min="9476" max="9476" width="18.42578125" customWidth="1"/>
    <col min="9477" max="9477" width="18.7109375" customWidth="1"/>
    <col min="9478" max="9478" width="18.140625" customWidth="1"/>
    <col min="9479" max="9479" width="18.28515625" customWidth="1"/>
    <col min="9730" max="9730" width="19.85546875" customWidth="1"/>
    <col min="9731" max="9731" width="27.7109375" customWidth="1"/>
    <col min="9732" max="9732" width="18.42578125" customWidth="1"/>
    <col min="9733" max="9733" width="18.7109375" customWidth="1"/>
    <col min="9734" max="9734" width="18.140625" customWidth="1"/>
    <col min="9735" max="9735" width="18.28515625" customWidth="1"/>
    <col min="9986" max="9986" width="19.85546875" customWidth="1"/>
    <col min="9987" max="9987" width="27.7109375" customWidth="1"/>
    <col min="9988" max="9988" width="18.42578125" customWidth="1"/>
    <col min="9989" max="9989" width="18.7109375" customWidth="1"/>
    <col min="9990" max="9990" width="18.140625" customWidth="1"/>
    <col min="9991" max="9991" width="18.28515625" customWidth="1"/>
    <col min="10242" max="10242" width="19.85546875" customWidth="1"/>
    <col min="10243" max="10243" width="27.7109375" customWidth="1"/>
    <col min="10244" max="10244" width="18.42578125" customWidth="1"/>
    <col min="10245" max="10245" width="18.7109375" customWidth="1"/>
    <col min="10246" max="10246" width="18.140625" customWidth="1"/>
    <col min="10247" max="10247" width="18.28515625" customWidth="1"/>
    <col min="10498" max="10498" width="19.85546875" customWidth="1"/>
    <col min="10499" max="10499" width="27.7109375" customWidth="1"/>
    <col min="10500" max="10500" width="18.42578125" customWidth="1"/>
    <col min="10501" max="10501" width="18.7109375" customWidth="1"/>
    <col min="10502" max="10502" width="18.140625" customWidth="1"/>
    <col min="10503" max="10503" width="18.28515625" customWidth="1"/>
    <col min="10754" max="10754" width="19.85546875" customWidth="1"/>
    <col min="10755" max="10755" width="27.7109375" customWidth="1"/>
    <col min="10756" max="10756" width="18.42578125" customWidth="1"/>
    <col min="10757" max="10757" width="18.7109375" customWidth="1"/>
    <col min="10758" max="10758" width="18.140625" customWidth="1"/>
    <col min="10759" max="10759" width="18.28515625" customWidth="1"/>
    <col min="11010" max="11010" width="19.85546875" customWidth="1"/>
    <col min="11011" max="11011" width="27.7109375" customWidth="1"/>
    <col min="11012" max="11012" width="18.42578125" customWidth="1"/>
    <col min="11013" max="11013" width="18.7109375" customWidth="1"/>
    <col min="11014" max="11014" width="18.140625" customWidth="1"/>
    <col min="11015" max="11015" width="18.28515625" customWidth="1"/>
    <col min="11266" max="11266" width="19.85546875" customWidth="1"/>
    <col min="11267" max="11267" width="27.7109375" customWidth="1"/>
    <col min="11268" max="11268" width="18.42578125" customWidth="1"/>
    <col min="11269" max="11269" width="18.7109375" customWidth="1"/>
    <col min="11270" max="11270" width="18.140625" customWidth="1"/>
    <col min="11271" max="11271" width="18.28515625" customWidth="1"/>
    <col min="11522" max="11522" width="19.85546875" customWidth="1"/>
    <col min="11523" max="11523" width="27.7109375" customWidth="1"/>
    <col min="11524" max="11524" width="18.42578125" customWidth="1"/>
    <col min="11525" max="11525" width="18.7109375" customWidth="1"/>
    <col min="11526" max="11526" width="18.140625" customWidth="1"/>
    <col min="11527" max="11527" width="18.28515625" customWidth="1"/>
    <col min="11778" max="11778" width="19.85546875" customWidth="1"/>
    <col min="11779" max="11779" width="27.7109375" customWidth="1"/>
    <col min="11780" max="11780" width="18.42578125" customWidth="1"/>
    <col min="11781" max="11781" width="18.7109375" customWidth="1"/>
    <col min="11782" max="11782" width="18.140625" customWidth="1"/>
    <col min="11783" max="11783" width="18.28515625" customWidth="1"/>
    <col min="12034" max="12034" width="19.85546875" customWidth="1"/>
    <col min="12035" max="12035" width="27.7109375" customWidth="1"/>
    <col min="12036" max="12036" width="18.42578125" customWidth="1"/>
    <col min="12037" max="12037" width="18.7109375" customWidth="1"/>
    <col min="12038" max="12038" width="18.140625" customWidth="1"/>
    <col min="12039" max="12039" width="18.28515625" customWidth="1"/>
    <col min="12290" max="12290" width="19.85546875" customWidth="1"/>
    <col min="12291" max="12291" width="27.7109375" customWidth="1"/>
    <col min="12292" max="12292" width="18.42578125" customWidth="1"/>
    <col min="12293" max="12293" width="18.7109375" customWidth="1"/>
    <col min="12294" max="12294" width="18.140625" customWidth="1"/>
    <col min="12295" max="12295" width="18.28515625" customWidth="1"/>
    <col min="12546" max="12546" width="19.85546875" customWidth="1"/>
    <col min="12547" max="12547" width="27.7109375" customWidth="1"/>
    <col min="12548" max="12548" width="18.42578125" customWidth="1"/>
    <col min="12549" max="12549" width="18.7109375" customWidth="1"/>
    <col min="12550" max="12550" width="18.140625" customWidth="1"/>
    <col min="12551" max="12551" width="18.28515625" customWidth="1"/>
    <col min="12802" max="12802" width="19.85546875" customWidth="1"/>
    <col min="12803" max="12803" width="27.7109375" customWidth="1"/>
    <col min="12804" max="12804" width="18.42578125" customWidth="1"/>
    <col min="12805" max="12805" width="18.7109375" customWidth="1"/>
    <col min="12806" max="12806" width="18.140625" customWidth="1"/>
    <col min="12807" max="12807" width="18.28515625" customWidth="1"/>
    <col min="13058" max="13058" width="19.85546875" customWidth="1"/>
    <col min="13059" max="13059" width="27.7109375" customWidth="1"/>
    <col min="13060" max="13060" width="18.42578125" customWidth="1"/>
    <col min="13061" max="13061" width="18.7109375" customWidth="1"/>
    <col min="13062" max="13062" width="18.140625" customWidth="1"/>
    <col min="13063" max="13063" width="18.28515625" customWidth="1"/>
    <col min="13314" max="13314" width="19.85546875" customWidth="1"/>
    <col min="13315" max="13315" width="27.7109375" customWidth="1"/>
    <col min="13316" max="13316" width="18.42578125" customWidth="1"/>
    <col min="13317" max="13317" width="18.7109375" customWidth="1"/>
    <col min="13318" max="13318" width="18.140625" customWidth="1"/>
    <col min="13319" max="13319" width="18.28515625" customWidth="1"/>
    <col min="13570" max="13570" width="19.85546875" customWidth="1"/>
    <col min="13571" max="13571" width="27.7109375" customWidth="1"/>
    <col min="13572" max="13572" width="18.42578125" customWidth="1"/>
    <col min="13573" max="13573" width="18.7109375" customWidth="1"/>
    <col min="13574" max="13574" width="18.140625" customWidth="1"/>
    <col min="13575" max="13575" width="18.28515625" customWidth="1"/>
    <col min="13826" max="13826" width="19.85546875" customWidth="1"/>
    <col min="13827" max="13827" width="27.7109375" customWidth="1"/>
    <col min="13828" max="13828" width="18.42578125" customWidth="1"/>
    <col min="13829" max="13829" width="18.7109375" customWidth="1"/>
    <col min="13830" max="13830" width="18.140625" customWidth="1"/>
    <col min="13831" max="13831" width="18.28515625" customWidth="1"/>
    <col min="14082" max="14082" width="19.85546875" customWidth="1"/>
    <col min="14083" max="14083" width="27.7109375" customWidth="1"/>
    <col min="14084" max="14084" width="18.42578125" customWidth="1"/>
    <col min="14085" max="14085" width="18.7109375" customWidth="1"/>
    <col min="14086" max="14086" width="18.140625" customWidth="1"/>
    <col min="14087" max="14087" width="18.28515625" customWidth="1"/>
    <col min="14338" max="14338" width="19.85546875" customWidth="1"/>
    <col min="14339" max="14339" width="27.7109375" customWidth="1"/>
    <col min="14340" max="14340" width="18.42578125" customWidth="1"/>
    <col min="14341" max="14341" width="18.7109375" customWidth="1"/>
    <col min="14342" max="14342" width="18.140625" customWidth="1"/>
    <col min="14343" max="14343" width="18.28515625" customWidth="1"/>
    <col min="14594" max="14594" width="19.85546875" customWidth="1"/>
    <col min="14595" max="14595" width="27.7109375" customWidth="1"/>
    <col min="14596" max="14596" width="18.42578125" customWidth="1"/>
    <col min="14597" max="14597" width="18.7109375" customWidth="1"/>
    <col min="14598" max="14598" width="18.140625" customWidth="1"/>
    <col min="14599" max="14599" width="18.28515625" customWidth="1"/>
    <col min="14850" max="14850" width="19.85546875" customWidth="1"/>
    <col min="14851" max="14851" width="27.7109375" customWidth="1"/>
    <col min="14852" max="14852" width="18.42578125" customWidth="1"/>
    <col min="14853" max="14853" width="18.7109375" customWidth="1"/>
    <col min="14854" max="14854" width="18.140625" customWidth="1"/>
    <col min="14855" max="14855" width="18.28515625" customWidth="1"/>
    <col min="15106" max="15106" width="19.85546875" customWidth="1"/>
    <col min="15107" max="15107" width="27.7109375" customWidth="1"/>
    <col min="15108" max="15108" width="18.42578125" customWidth="1"/>
    <col min="15109" max="15109" width="18.7109375" customWidth="1"/>
    <col min="15110" max="15110" width="18.140625" customWidth="1"/>
    <col min="15111" max="15111" width="18.28515625" customWidth="1"/>
    <col min="15362" max="15362" width="19.85546875" customWidth="1"/>
    <col min="15363" max="15363" width="27.7109375" customWidth="1"/>
    <col min="15364" max="15364" width="18.42578125" customWidth="1"/>
    <col min="15365" max="15365" width="18.7109375" customWidth="1"/>
    <col min="15366" max="15366" width="18.140625" customWidth="1"/>
    <col min="15367" max="15367" width="18.28515625" customWidth="1"/>
    <col min="15618" max="15618" width="19.85546875" customWidth="1"/>
    <col min="15619" max="15619" width="27.7109375" customWidth="1"/>
    <col min="15620" max="15620" width="18.42578125" customWidth="1"/>
    <col min="15621" max="15621" width="18.7109375" customWidth="1"/>
    <col min="15622" max="15622" width="18.140625" customWidth="1"/>
    <col min="15623" max="15623" width="18.28515625" customWidth="1"/>
    <col min="15874" max="15874" width="19.85546875" customWidth="1"/>
    <col min="15875" max="15875" width="27.7109375" customWidth="1"/>
    <col min="15876" max="15876" width="18.42578125" customWidth="1"/>
    <col min="15877" max="15877" width="18.7109375" customWidth="1"/>
    <col min="15878" max="15878" width="18.140625" customWidth="1"/>
    <col min="15879" max="15879" width="18.28515625" customWidth="1"/>
    <col min="16130" max="16130" width="19.85546875" customWidth="1"/>
    <col min="16131" max="16131" width="27.7109375" customWidth="1"/>
    <col min="16132" max="16132" width="18.42578125" customWidth="1"/>
    <col min="16133" max="16133" width="18.7109375" customWidth="1"/>
    <col min="16134" max="16134" width="18.140625" customWidth="1"/>
    <col min="16135" max="16135" width="18.28515625" customWidth="1"/>
  </cols>
  <sheetData>
    <row r="1" spans="2:9" ht="15.75" thickBot="1" x14ac:dyDescent="0.3"/>
    <row r="2" spans="2:9" ht="113.25" customHeight="1" x14ac:dyDescent="0.25">
      <c r="B2" s="172" t="s">
        <v>250</v>
      </c>
      <c r="C2" s="173"/>
      <c r="D2" s="173"/>
      <c r="E2" s="173"/>
      <c r="F2" s="173"/>
      <c r="G2" s="173"/>
      <c r="H2" s="173"/>
      <c r="I2" s="174"/>
    </row>
    <row r="3" spans="2:9" ht="45" x14ac:dyDescent="0.25">
      <c r="B3" s="151" t="s">
        <v>200</v>
      </c>
      <c r="C3" s="152" t="s">
        <v>201</v>
      </c>
      <c r="D3" s="153" t="s">
        <v>251</v>
      </c>
      <c r="E3" s="153" t="s">
        <v>300</v>
      </c>
      <c r="F3" s="153" t="s">
        <v>253</v>
      </c>
      <c r="G3" s="153" t="s">
        <v>254</v>
      </c>
      <c r="H3" s="152" t="s">
        <v>302</v>
      </c>
      <c r="I3" s="154" t="s">
        <v>304</v>
      </c>
    </row>
    <row r="4" spans="2:9" x14ac:dyDescent="0.25">
      <c r="B4" s="7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25">
        <v>8</v>
      </c>
    </row>
    <row r="5" spans="2:9" x14ac:dyDescent="0.25">
      <c r="B5" s="7"/>
      <c r="C5" s="4"/>
      <c r="D5" s="4"/>
      <c r="E5" s="4"/>
      <c r="F5" s="4"/>
      <c r="G5" s="4"/>
      <c r="H5" s="4" t="s">
        <v>301</v>
      </c>
      <c r="I5" s="25" t="s">
        <v>303</v>
      </c>
    </row>
    <row r="6" spans="2:9" ht="15.75" x14ac:dyDescent="0.25">
      <c r="B6" s="41">
        <v>1</v>
      </c>
      <c r="C6" s="42" t="s">
        <v>202</v>
      </c>
      <c r="D6" s="42"/>
      <c r="E6" s="42"/>
      <c r="F6" s="42"/>
      <c r="G6" s="42"/>
      <c r="H6" s="42"/>
      <c r="I6" s="44"/>
    </row>
    <row r="7" spans="2:9" ht="15.75" x14ac:dyDescent="0.25">
      <c r="B7" s="41"/>
      <c r="C7" s="42" t="s">
        <v>203</v>
      </c>
      <c r="D7" s="45">
        <v>1950000</v>
      </c>
      <c r="E7" s="45">
        <v>2386207</v>
      </c>
      <c r="F7" s="45">
        <v>2386207</v>
      </c>
      <c r="G7" s="45">
        <v>2385554.7599999998</v>
      </c>
      <c r="H7" s="46">
        <f>G7/D7*100</f>
        <v>122.33614153846153</v>
      </c>
      <c r="I7" s="47">
        <f>G7/F7*100</f>
        <v>99.972666243959551</v>
      </c>
    </row>
    <row r="8" spans="2:9" ht="15.75" x14ac:dyDescent="0.25">
      <c r="B8" s="41"/>
      <c r="C8" s="42" t="s">
        <v>204</v>
      </c>
      <c r="D8" s="45">
        <v>1950000</v>
      </c>
      <c r="E8" s="45">
        <v>2386207</v>
      </c>
      <c r="F8" s="45">
        <v>2386207</v>
      </c>
      <c r="G8" s="48">
        <v>2385554.7599999998</v>
      </c>
      <c r="H8" s="46">
        <f>G8/D8*100</f>
        <v>122.33614153846153</v>
      </c>
      <c r="I8" s="47">
        <f>G8/F8*100</f>
        <v>99.972666243959551</v>
      </c>
    </row>
    <row r="9" spans="2:9" ht="15.75" x14ac:dyDescent="0.25">
      <c r="B9" s="41" t="s">
        <v>205</v>
      </c>
      <c r="C9" s="42"/>
      <c r="D9" s="45">
        <v>0</v>
      </c>
      <c r="E9" s="45">
        <v>0</v>
      </c>
      <c r="F9" s="45">
        <v>0</v>
      </c>
      <c r="G9" s="45">
        <v>0</v>
      </c>
      <c r="H9" s="46"/>
      <c r="I9" s="47"/>
    </row>
    <row r="10" spans="2:9" ht="15.75" x14ac:dyDescent="0.25">
      <c r="B10" s="41">
        <v>3</v>
      </c>
      <c r="C10" s="42" t="s">
        <v>194</v>
      </c>
      <c r="D10" s="45"/>
      <c r="E10" s="45"/>
      <c r="F10" s="45"/>
      <c r="G10" s="45"/>
      <c r="H10" s="46"/>
      <c r="I10" s="47"/>
    </row>
    <row r="11" spans="2:9" ht="15.75" x14ac:dyDescent="0.25">
      <c r="B11" s="41"/>
      <c r="C11" s="42" t="s">
        <v>203</v>
      </c>
      <c r="D11" s="45">
        <v>135353.95000000001</v>
      </c>
      <c r="E11" s="45">
        <v>300077</v>
      </c>
      <c r="F11" s="45">
        <v>300077</v>
      </c>
      <c r="G11" s="45">
        <v>315642.02</v>
      </c>
      <c r="H11" s="46">
        <f>G11/D11*100</f>
        <v>233.1974944211085</v>
      </c>
      <c r="I11" s="47">
        <f>G11/F11*100</f>
        <v>105.18700866777529</v>
      </c>
    </row>
    <row r="12" spans="2:9" ht="15.75" x14ac:dyDescent="0.25">
      <c r="B12" s="41"/>
      <c r="C12" s="42" t="s">
        <v>204</v>
      </c>
      <c r="D12" s="45">
        <v>149365.99</v>
      </c>
      <c r="E12" s="45">
        <v>306057</v>
      </c>
      <c r="F12" s="45">
        <v>306057</v>
      </c>
      <c r="G12" s="45">
        <v>186925.75</v>
      </c>
      <c r="H12" s="46">
        <v>0</v>
      </c>
      <c r="I12" s="47">
        <f>G12/F12*100</f>
        <v>61.075469602067592</v>
      </c>
    </row>
    <row r="13" spans="2:9" ht="15.75" x14ac:dyDescent="0.25">
      <c r="B13" s="41" t="s">
        <v>206</v>
      </c>
      <c r="C13" s="42"/>
      <c r="D13" s="45">
        <f>D11-D12</f>
        <v>-14012.039999999979</v>
      </c>
      <c r="E13" s="45">
        <f>E11-E12</f>
        <v>-5980</v>
      </c>
      <c r="F13" s="45">
        <f>F11-F12</f>
        <v>-5980</v>
      </c>
      <c r="G13" s="45">
        <f>G11-G12</f>
        <v>128716.27000000002</v>
      </c>
      <c r="H13" s="46"/>
      <c r="I13" s="47"/>
    </row>
    <row r="14" spans="2:9" ht="15.75" x14ac:dyDescent="0.25">
      <c r="B14" s="41">
        <v>4</v>
      </c>
      <c r="C14" s="42" t="s">
        <v>185</v>
      </c>
      <c r="D14" s="45"/>
      <c r="E14" s="45"/>
      <c r="F14" s="45"/>
      <c r="G14" s="45"/>
      <c r="H14" s="46"/>
      <c r="I14" s="47"/>
    </row>
    <row r="15" spans="2:9" ht="15.75" x14ac:dyDescent="0.25">
      <c r="B15" s="41"/>
      <c r="C15" s="42" t="s">
        <v>203</v>
      </c>
      <c r="D15" s="45">
        <v>1775223.2</v>
      </c>
      <c r="E15" s="45">
        <v>4366600</v>
      </c>
      <c r="F15" s="45">
        <v>4366600</v>
      </c>
      <c r="G15" s="45">
        <v>4390028.5</v>
      </c>
      <c r="H15" s="46">
        <f>G15/D15*100</f>
        <v>247.294452889079</v>
      </c>
      <c r="I15" s="47">
        <f>G15/F15*100</f>
        <v>100.53653872578208</v>
      </c>
    </row>
    <row r="16" spans="2:9" ht="15.75" x14ac:dyDescent="0.25">
      <c r="B16" s="41"/>
      <c r="C16" s="42" t="s">
        <v>204</v>
      </c>
      <c r="D16" s="45">
        <v>1223937.74</v>
      </c>
      <c r="E16" s="45">
        <v>5714773</v>
      </c>
      <c r="F16" s="45">
        <v>5714773</v>
      </c>
      <c r="G16" s="45">
        <v>3549639.51</v>
      </c>
      <c r="H16" s="46">
        <v>0</v>
      </c>
      <c r="I16" s="47">
        <f>G16/F16*100</f>
        <v>62.113394705266501</v>
      </c>
    </row>
    <row r="17" spans="2:9" ht="15.75" x14ac:dyDescent="0.25">
      <c r="B17" s="41" t="s">
        <v>206</v>
      </c>
      <c r="C17" s="42"/>
      <c r="D17" s="45">
        <f>D15-D16</f>
        <v>551285.46</v>
      </c>
      <c r="E17" s="45">
        <f>E15-E16</f>
        <v>-1348173</v>
      </c>
      <c r="F17" s="45">
        <f>F15-F16</f>
        <v>-1348173</v>
      </c>
      <c r="G17" s="45">
        <f>G15-G16</f>
        <v>840388.99000000022</v>
      </c>
      <c r="H17" s="46"/>
      <c r="I17" s="47"/>
    </row>
    <row r="18" spans="2:9" ht="15.75" x14ac:dyDescent="0.25">
      <c r="B18" s="41">
        <v>5</v>
      </c>
      <c r="C18" s="42" t="s">
        <v>97</v>
      </c>
      <c r="D18" s="45"/>
      <c r="E18" s="45"/>
      <c r="F18" s="45"/>
      <c r="G18" s="45"/>
      <c r="H18" s="46"/>
      <c r="I18" s="47"/>
    </row>
    <row r="19" spans="2:9" ht="15.75" x14ac:dyDescent="0.25">
      <c r="B19" s="41"/>
      <c r="C19" s="42" t="s">
        <v>203</v>
      </c>
      <c r="D19" s="45">
        <v>2289244.65</v>
      </c>
      <c r="E19" s="45">
        <v>388233</v>
      </c>
      <c r="F19" s="45">
        <v>388233</v>
      </c>
      <c r="G19" s="45">
        <v>204600</v>
      </c>
      <c r="H19" s="46">
        <f>G19/D19*100</f>
        <v>8.9374458077252701</v>
      </c>
      <c r="I19" s="47">
        <f>G19/F19*100</f>
        <v>52.700311410931064</v>
      </c>
    </row>
    <row r="20" spans="2:9" ht="15.75" x14ac:dyDescent="0.25">
      <c r="B20" s="41"/>
      <c r="C20" s="42" t="s">
        <v>204</v>
      </c>
      <c r="D20" s="45">
        <v>789290.27</v>
      </c>
      <c r="E20" s="45">
        <v>2074636</v>
      </c>
      <c r="F20" s="45">
        <v>2074636</v>
      </c>
      <c r="G20" s="45">
        <v>1867453.14</v>
      </c>
      <c r="H20" s="46">
        <v>0</v>
      </c>
      <c r="I20" s="47">
        <f>G20/F20*100</f>
        <v>90.013532012362646</v>
      </c>
    </row>
    <row r="21" spans="2:9" ht="15.75" x14ac:dyDescent="0.25">
      <c r="B21" s="41" t="s">
        <v>5</v>
      </c>
      <c r="C21" s="42"/>
      <c r="D21" s="45">
        <f>D19-D20</f>
        <v>1499954.38</v>
      </c>
      <c r="E21" s="45">
        <f>E19-E20</f>
        <v>-1686403</v>
      </c>
      <c r="F21" s="45">
        <f>F19-F20</f>
        <v>-1686403</v>
      </c>
      <c r="G21" s="45">
        <f>G19-G20</f>
        <v>-1662853.14</v>
      </c>
      <c r="H21" s="46"/>
      <c r="I21" s="47"/>
    </row>
    <row r="22" spans="2:9" ht="15.75" x14ac:dyDescent="0.25">
      <c r="B22" s="41">
        <v>6</v>
      </c>
      <c r="C22" s="42" t="s">
        <v>220</v>
      </c>
      <c r="D22" s="45"/>
      <c r="E22" s="45"/>
      <c r="F22" s="45"/>
      <c r="G22" s="45"/>
      <c r="H22" s="46"/>
      <c r="I22" s="47"/>
    </row>
    <row r="23" spans="2:9" ht="15.75" x14ac:dyDescent="0.25">
      <c r="B23" s="41"/>
      <c r="C23" s="42" t="s">
        <v>207</v>
      </c>
      <c r="D23" s="45">
        <v>0</v>
      </c>
      <c r="E23" s="45">
        <v>76510</v>
      </c>
      <c r="F23" s="45">
        <v>76510</v>
      </c>
      <c r="G23" s="45">
        <v>74685</v>
      </c>
      <c r="H23" s="46"/>
      <c r="I23" s="47"/>
    </row>
    <row r="24" spans="2:9" ht="15.75" x14ac:dyDescent="0.25">
      <c r="B24" s="41"/>
      <c r="C24" s="42" t="s">
        <v>204</v>
      </c>
      <c r="D24" s="45">
        <v>0</v>
      </c>
      <c r="E24" s="45">
        <v>76510</v>
      </c>
      <c r="F24" s="45">
        <v>76510</v>
      </c>
      <c r="G24" s="45">
        <v>74685</v>
      </c>
      <c r="H24" s="46"/>
      <c r="I24" s="47"/>
    </row>
    <row r="25" spans="2:9" ht="15.75" x14ac:dyDescent="0.25">
      <c r="B25" s="87"/>
      <c r="C25" s="88"/>
      <c r="D25" s="89"/>
      <c r="E25" s="89"/>
      <c r="F25" s="89"/>
      <c r="G25" s="89"/>
      <c r="H25" s="90"/>
      <c r="I25" s="91"/>
    </row>
    <row r="26" spans="2:9" ht="30.75" x14ac:dyDescent="0.25">
      <c r="B26" s="87">
        <v>7</v>
      </c>
      <c r="C26" s="92" t="s">
        <v>252</v>
      </c>
      <c r="D26" s="89"/>
      <c r="E26" s="89"/>
      <c r="F26" s="89"/>
      <c r="G26" s="89"/>
      <c r="H26" s="90"/>
      <c r="I26" s="91"/>
    </row>
    <row r="27" spans="2:9" ht="15.75" x14ac:dyDescent="0.25">
      <c r="B27" s="87"/>
      <c r="C27" s="92" t="s">
        <v>207</v>
      </c>
      <c r="D27" s="89">
        <v>4731.4399999999996</v>
      </c>
      <c r="E27" s="89">
        <v>0</v>
      </c>
      <c r="F27" s="89">
        <v>0</v>
      </c>
      <c r="G27" s="89"/>
      <c r="H27" s="90"/>
      <c r="I27" s="91"/>
    </row>
    <row r="28" spans="2:9" ht="15.75" x14ac:dyDescent="0.25">
      <c r="B28" s="87"/>
      <c r="C28" s="88" t="s">
        <v>204</v>
      </c>
      <c r="D28" s="89">
        <v>4731.4399999999996</v>
      </c>
      <c r="E28" s="89">
        <v>0</v>
      </c>
      <c r="F28" s="89">
        <v>0</v>
      </c>
      <c r="G28" s="89"/>
      <c r="H28" s="90"/>
      <c r="I28" s="91"/>
    </row>
    <row r="29" spans="2:9" ht="16.5" thickBot="1" x14ac:dyDescent="0.3">
      <c r="B29" s="49" t="s">
        <v>206</v>
      </c>
      <c r="C29" s="50"/>
      <c r="D29" s="51">
        <f>D23-D24</f>
        <v>0</v>
      </c>
      <c r="E29" s="51">
        <f>E23-E24</f>
        <v>0</v>
      </c>
      <c r="F29" s="51">
        <f>F23-F24</f>
        <v>0</v>
      </c>
      <c r="G29" s="51">
        <f>G23-G24</f>
        <v>0</v>
      </c>
      <c r="H29" s="52"/>
      <c r="I29" s="53"/>
    </row>
    <row r="30" spans="2:9" ht="16.5" thickTop="1" x14ac:dyDescent="0.25">
      <c r="B30" s="54" t="s">
        <v>208</v>
      </c>
      <c r="C30" s="55"/>
      <c r="D30" s="56">
        <f>SUM(D7,D11,D15,D19,D23,D27)</f>
        <v>6154553.2400000002</v>
      </c>
      <c r="E30" s="56">
        <f>SUM(E7,E11,E15,E19,E23)</f>
        <v>7517627</v>
      </c>
      <c r="F30" s="56">
        <f>SUM(F7,F11,F15,F19,F23)</f>
        <v>7517627</v>
      </c>
      <c r="G30" s="56">
        <f>SUM(G7,G11,G15,G19,G23)</f>
        <v>7370510.2799999993</v>
      </c>
      <c r="H30" s="57">
        <f>G30/D30*100</f>
        <v>119.75703178741206</v>
      </c>
      <c r="I30" s="58">
        <f>G30/F30*100</f>
        <v>98.043043103894348</v>
      </c>
    </row>
    <row r="31" spans="2:9" ht="15.75" x14ac:dyDescent="0.25">
      <c r="B31" s="41" t="s">
        <v>209</v>
      </c>
      <c r="C31" s="42"/>
      <c r="D31" s="45">
        <f>SUM(D8,D12,D16,D20,D24,D28)</f>
        <v>4117325.4400000004</v>
      </c>
      <c r="E31" s="45">
        <f>SUM(E8,E12,E16,E20,E23)</f>
        <v>10558183</v>
      </c>
      <c r="F31" s="45">
        <f>SUM(F8,F12,F16,F20,F23)</f>
        <v>10558183</v>
      </c>
      <c r="G31" s="45">
        <f>SUM(G8,G12,G16,G20,G24)</f>
        <v>8064258.1599999992</v>
      </c>
      <c r="H31" s="46">
        <f>G31/D31*100</f>
        <v>195.86156784342018</v>
      </c>
      <c r="I31" s="47">
        <f>G31/F31*100</f>
        <v>76.379223205356439</v>
      </c>
    </row>
    <row r="32" spans="2:9" ht="15.75" x14ac:dyDescent="0.25">
      <c r="B32" s="59" t="s">
        <v>5</v>
      </c>
      <c r="C32" s="42"/>
      <c r="D32" s="45">
        <f>D30-D31</f>
        <v>2037227.7999999998</v>
      </c>
      <c r="E32" s="45">
        <f>E30-E31</f>
        <v>-3040556</v>
      </c>
      <c r="F32" s="45">
        <f>F30-F31</f>
        <v>-3040556</v>
      </c>
      <c r="G32" s="45">
        <f>G30-G31</f>
        <v>-693747.87999999989</v>
      </c>
      <c r="H32" s="46"/>
      <c r="I32" s="47"/>
    </row>
    <row r="33" spans="2:9" ht="15.75" x14ac:dyDescent="0.25">
      <c r="B33" s="59" t="s">
        <v>210</v>
      </c>
      <c r="C33" s="42"/>
      <c r="D33" s="45">
        <v>1000831.28</v>
      </c>
      <c r="E33" s="45">
        <v>3040556</v>
      </c>
      <c r="F33" s="45">
        <v>3040556</v>
      </c>
      <c r="G33" s="45">
        <v>3040556.11</v>
      </c>
      <c r="H33" s="46"/>
      <c r="I33" s="47"/>
    </row>
    <row r="34" spans="2:9" ht="15.75" x14ac:dyDescent="0.25">
      <c r="B34" s="59" t="s">
        <v>211</v>
      </c>
      <c r="C34" s="42"/>
      <c r="D34" s="45">
        <f>D30+D33</f>
        <v>7155384.5200000005</v>
      </c>
      <c r="E34" s="45">
        <f>E30+E33</f>
        <v>10558183</v>
      </c>
      <c r="F34" s="45">
        <f>F30+F33</f>
        <v>10558183</v>
      </c>
      <c r="G34" s="45">
        <f>G30+G33</f>
        <v>10411066.389999999</v>
      </c>
      <c r="H34" s="46">
        <f>G34/D34*100</f>
        <v>145.49974723091466</v>
      </c>
      <c r="I34" s="47">
        <f>G34/F34*100</f>
        <v>98.606610531376461</v>
      </c>
    </row>
    <row r="35" spans="2:9" ht="16.5" thickBot="1" x14ac:dyDescent="0.3">
      <c r="B35" s="60" t="s">
        <v>212</v>
      </c>
      <c r="C35" s="61"/>
      <c r="D35" s="62">
        <f>D34-D31</f>
        <v>3038059.08</v>
      </c>
      <c r="E35" s="62">
        <f>E34-E31</f>
        <v>0</v>
      </c>
      <c r="F35" s="62">
        <f>F34-F31</f>
        <v>0</v>
      </c>
      <c r="G35" s="62">
        <f>G34-G31</f>
        <v>2346808.2299999995</v>
      </c>
      <c r="H35" s="63"/>
      <c r="I35" s="64"/>
    </row>
  </sheetData>
  <mergeCells count="1">
    <mergeCell ref="B2:I2"/>
  </mergeCells>
  <pageMargins left="0.7" right="0.7" top="0.75" bottom="0.75" header="0.3" footer="0.3"/>
  <pageSetup paperSize="9" scale="44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opLeftCell="A13" workbookViewId="0">
      <selection activeCell="H36" sqref="H36:I36"/>
    </sheetView>
  </sheetViews>
  <sheetFormatPr defaultRowHeight="15" x14ac:dyDescent="0.25"/>
  <cols>
    <col min="2" max="2" width="7.5703125" customWidth="1"/>
    <col min="3" max="3" width="82.42578125" customWidth="1"/>
    <col min="4" max="9" width="25.7109375" customWidth="1"/>
    <col min="10" max="10" width="0.140625" customWidth="1"/>
    <col min="258" max="258" width="6.85546875" customWidth="1"/>
    <col min="259" max="259" width="93.28515625" customWidth="1"/>
    <col min="260" max="260" width="21.28515625" customWidth="1"/>
    <col min="261" max="261" width="19.85546875" customWidth="1"/>
    <col min="262" max="262" width="17.28515625" customWidth="1"/>
    <col min="263" max="263" width="20.7109375" customWidth="1"/>
    <col min="264" max="264" width="36.28515625" customWidth="1"/>
    <col min="265" max="265" width="45.7109375" customWidth="1"/>
    <col min="514" max="514" width="6.85546875" customWidth="1"/>
    <col min="515" max="515" width="93.28515625" customWidth="1"/>
    <col min="516" max="516" width="21.28515625" customWidth="1"/>
    <col min="517" max="517" width="19.85546875" customWidth="1"/>
    <col min="518" max="518" width="17.28515625" customWidth="1"/>
    <col min="519" max="519" width="20.7109375" customWidth="1"/>
    <col min="520" max="520" width="36.28515625" customWidth="1"/>
    <col min="521" max="521" width="45.7109375" customWidth="1"/>
    <col min="770" max="770" width="6.85546875" customWidth="1"/>
    <col min="771" max="771" width="93.28515625" customWidth="1"/>
    <col min="772" max="772" width="21.28515625" customWidth="1"/>
    <col min="773" max="773" width="19.85546875" customWidth="1"/>
    <col min="774" max="774" width="17.28515625" customWidth="1"/>
    <col min="775" max="775" width="20.7109375" customWidth="1"/>
    <col min="776" max="776" width="36.28515625" customWidth="1"/>
    <col min="777" max="777" width="45.7109375" customWidth="1"/>
    <col min="1026" max="1026" width="6.85546875" customWidth="1"/>
    <col min="1027" max="1027" width="93.28515625" customWidth="1"/>
    <col min="1028" max="1028" width="21.28515625" customWidth="1"/>
    <col min="1029" max="1029" width="19.85546875" customWidth="1"/>
    <col min="1030" max="1030" width="17.28515625" customWidth="1"/>
    <col min="1031" max="1031" width="20.7109375" customWidth="1"/>
    <col min="1032" max="1032" width="36.28515625" customWidth="1"/>
    <col min="1033" max="1033" width="45.7109375" customWidth="1"/>
    <col min="1282" max="1282" width="6.85546875" customWidth="1"/>
    <col min="1283" max="1283" width="93.28515625" customWidth="1"/>
    <col min="1284" max="1284" width="21.28515625" customWidth="1"/>
    <col min="1285" max="1285" width="19.85546875" customWidth="1"/>
    <col min="1286" max="1286" width="17.28515625" customWidth="1"/>
    <col min="1287" max="1287" width="20.7109375" customWidth="1"/>
    <col min="1288" max="1288" width="36.28515625" customWidth="1"/>
    <col min="1289" max="1289" width="45.7109375" customWidth="1"/>
    <col min="1538" max="1538" width="6.85546875" customWidth="1"/>
    <col min="1539" max="1539" width="93.28515625" customWidth="1"/>
    <col min="1540" max="1540" width="21.28515625" customWidth="1"/>
    <col min="1541" max="1541" width="19.85546875" customWidth="1"/>
    <col min="1542" max="1542" width="17.28515625" customWidth="1"/>
    <col min="1543" max="1543" width="20.7109375" customWidth="1"/>
    <col min="1544" max="1544" width="36.28515625" customWidth="1"/>
    <col min="1545" max="1545" width="45.7109375" customWidth="1"/>
    <col min="1794" max="1794" width="6.85546875" customWidth="1"/>
    <col min="1795" max="1795" width="93.28515625" customWidth="1"/>
    <col min="1796" max="1796" width="21.28515625" customWidth="1"/>
    <col min="1797" max="1797" width="19.85546875" customWidth="1"/>
    <col min="1798" max="1798" width="17.28515625" customWidth="1"/>
    <col min="1799" max="1799" width="20.7109375" customWidth="1"/>
    <col min="1800" max="1800" width="36.28515625" customWidth="1"/>
    <col min="1801" max="1801" width="45.7109375" customWidth="1"/>
    <col min="2050" max="2050" width="6.85546875" customWidth="1"/>
    <col min="2051" max="2051" width="93.28515625" customWidth="1"/>
    <col min="2052" max="2052" width="21.28515625" customWidth="1"/>
    <col min="2053" max="2053" width="19.85546875" customWidth="1"/>
    <col min="2054" max="2054" width="17.28515625" customWidth="1"/>
    <col min="2055" max="2055" width="20.7109375" customWidth="1"/>
    <col min="2056" max="2056" width="36.28515625" customWidth="1"/>
    <col min="2057" max="2057" width="45.7109375" customWidth="1"/>
    <col min="2306" max="2306" width="6.85546875" customWidth="1"/>
    <col min="2307" max="2307" width="93.28515625" customWidth="1"/>
    <col min="2308" max="2308" width="21.28515625" customWidth="1"/>
    <col min="2309" max="2309" width="19.85546875" customWidth="1"/>
    <col min="2310" max="2310" width="17.28515625" customWidth="1"/>
    <col min="2311" max="2311" width="20.7109375" customWidth="1"/>
    <col min="2312" max="2312" width="36.28515625" customWidth="1"/>
    <col min="2313" max="2313" width="45.7109375" customWidth="1"/>
    <col min="2562" max="2562" width="6.85546875" customWidth="1"/>
    <col min="2563" max="2563" width="93.28515625" customWidth="1"/>
    <col min="2564" max="2564" width="21.28515625" customWidth="1"/>
    <col min="2565" max="2565" width="19.85546875" customWidth="1"/>
    <col min="2566" max="2566" width="17.28515625" customWidth="1"/>
    <col min="2567" max="2567" width="20.7109375" customWidth="1"/>
    <col min="2568" max="2568" width="36.28515625" customWidth="1"/>
    <col min="2569" max="2569" width="45.7109375" customWidth="1"/>
    <col min="2818" max="2818" width="6.85546875" customWidth="1"/>
    <col min="2819" max="2819" width="93.28515625" customWidth="1"/>
    <col min="2820" max="2820" width="21.28515625" customWidth="1"/>
    <col min="2821" max="2821" width="19.85546875" customWidth="1"/>
    <col min="2822" max="2822" width="17.28515625" customWidth="1"/>
    <col min="2823" max="2823" width="20.7109375" customWidth="1"/>
    <col min="2824" max="2824" width="36.28515625" customWidth="1"/>
    <col min="2825" max="2825" width="45.7109375" customWidth="1"/>
    <col min="3074" max="3074" width="6.85546875" customWidth="1"/>
    <col min="3075" max="3075" width="93.28515625" customWidth="1"/>
    <col min="3076" max="3076" width="21.28515625" customWidth="1"/>
    <col min="3077" max="3077" width="19.85546875" customWidth="1"/>
    <col min="3078" max="3078" width="17.28515625" customWidth="1"/>
    <col min="3079" max="3079" width="20.7109375" customWidth="1"/>
    <col min="3080" max="3080" width="36.28515625" customWidth="1"/>
    <col min="3081" max="3081" width="45.7109375" customWidth="1"/>
    <col min="3330" max="3330" width="6.85546875" customWidth="1"/>
    <col min="3331" max="3331" width="93.28515625" customWidth="1"/>
    <col min="3332" max="3332" width="21.28515625" customWidth="1"/>
    <col min="3333" max="3333" width="19.85546875" customWidth="1"/>
    <col min="3334" max="3334" width="17.28515625" customWidth="1"/>
    <col min="3335" max="3335" width="20.7109375" customWidth="1"/>
    <col min="3336" max="3336" width="36.28515625" customWidth="1"/>
    <col min="3337" max="3337" width="45.7109375" customWidth="1"/>
    <col min="3586" max="3586" width="6.85546875" customWidth="1"/>
    <col min="3587" max="3587" width="93.28515625" customWidth="1"/>
    <col min="3588" max="3588" width="21.28515625" customWidth="1"/>
    <col min="3589" max="3589" width="19.85546875" customWidth="1"/>
    <col min="3590" max="3590" width="17.28515625" customWidth="1"/>
    <col min="3591" max="3591" width="20.7109375" customWidth="1"/>
    <col min="3592" max="3592" width="36.28515625" customWidth="1"/>
    <col min="3593" max="3593" width="45.7109375" customWidth="1"/>
    <col min="3842" max="3842" width="6.85546875" customWidth="1"/>
    <col min="3843" max="3843" width="93.28515625" customWidth="1"/>
    <col min="3844" max="3844" width="21.28515625" customWidth="1"/>
    <col min="3845" max="3845" width="19.85546875" customWidth="1"/>
    <col min="3846" max="3846" width="17.28515625" customWidth="1"/>
    <col min="3847" max="3847" width="20.7109375" customWidth="1"/>
    <col min="3848" max="3848" width="36.28515625" customWidth="1"/>
    <col min="3849" max="3849" width="45.7109375" customWidth="1"/>
    <col min="4098" max="4098" width="6.85546875" customWidth="1"/>
    <col min="4099" max="4099" width="93.28515625" customWidth="1"/>
    <col min="4100" max="4100" width="21.28515625" customWidth="1"/>
    <col min="4101" max="4101" width="19.85546875" customWidth="1"/>
    <col min="4102" max="4102" width="17.28515625" customWidth="1"/>
    <col min="4103" max="4103" width="20.7109375" customWidth="1"/>
    <col min="4104" max="4104" width="36.28515625" customWidth="1"/>
    <col min="4105" max="4105" width="45.7109375" customWidth="1"/>
    <col min="4354" max="4354" width="6.85546875" customWidth="1"/>
    <col min="4355" max="4355" width="93.28515625" customWidth="1"/>
    <col min="4356" max="4356" width="21.28515625" customWidth="1"/>
    <col min="4357" max="4357" width="19.85546875" customWidth="1"/>
    <col min="4358" max="4358" width="17.28515625" customWidth="1"/>
    <col min="4359" max="4359" width="20.7109375" customWidth="1"/>
    <col min="4360" max="4360" width="36.28515625" customWidth="1"/>
    <col min="4361" max="4361" width="45.7109375" customWidth="1"/>
    <col min="4610" max="4610" width="6.85546875" customWidth="1"/>
    <col min="4611" max="4611" width="93.28515625" customWidth="1"/>
    <col min="4612" max="4612" width="21.28515625" customWidth="1"/>
    <col min="4613" max="4613" width="19.85546875" customWidth="1"/>
    <col min="4614" max="4614" width="17.28515625" customWidth="1"/>
    <col min="4615" max="4615" width="20.7109375" customWidth="1"/>
    <col min="4616" max="4616" width="36.28515625" customWidth="1"/>
    <col min="4617" max="4617" width="45.7109375" customWidth="1"/>
    <col min="4866" max="4866" width="6.85546875" customWidth="1"/>
    <col min="4867" max="4867" width="93.28515625" customWidth="1"/>
    <col min="4868" max="4868" width="21.28515625" customWidth="1"/>
    <col min="4869" max="4869" width="19.85546875" customWidth="1"/>
    <col min="4870" max="4870" width="17.28515625" customWidth="1"/>
    <col min="4871" max="4871" width="20.7109375" customWidth="1"/>
    <col min="4872" max="4872" width="36.28515625" customWidth="1"/>
    <col min="4873" max="4873" width="45.7109375" customWidth="1"/>
    <col min="5122" max="5122" width="6.85546875" customWidth="1"/>
    <col min="5123" max="5123" width="93.28515625" customWidth="1"/>
    <col min="5124" max="5124" width="21.28515625" customWidth="1"/>
    <col min="5125" max="5125" width="19.85546875" customWidth="1"/>
    <col min="5126" max="5126" width="17.28515625" customWidth="1"/>
    <col min="5127" max="5127" width="20.7109375" customWidth="1"/>
    <col min="5128" max="5128" width="36.28515625" customWidth="1"/>
    <col min="5129" max="5129" width="45.7109375" customWidth="1"/>
    <col min="5378" max="5378" width="6.85546875" customWidth="1"/>
    <col min="5379" max="5379" width="93.28515625" customWidth="1"/>
    <col min="5380" max="5380" width="21.28515625" customWidth="1"/>
    <col min="5381" max="5381" width="19.85546875" customWidth="1"/>
    <col min="5382" max="5382" width="17.28515625" customWidth="1"/>
    <col min="5383" max="5383" width="20.7109375" customWidth="1"/>
    <col min="5384" max="5384" width="36.28515625" customWidth="1"/>
    <col min="5385" max="5385" width="45.7109375" customWidth="1"/>
    <col min="5634" max="5634" width="6.85546875" customWidth="1"/>
    <col min="5635" max="5635" width="93.28515625" customWidth="1"/>
    <col min="5636" max="5636" width="21.28515625" customWidth="1"/>
    <col min="5637" max="5637" width="19.85546875" customWidth="1"/>
    <col min="5638" max="5638" width="17.28515625" customWidth="1"/>
    <col min="5639" max="5639" width="20.7109375" customWidth="1"/>
    <col min="5640" max="5640" width="36.28515625" customWidth="1"/>
    <col min="5641" max="5641" width="45.7109375" customWidth="1"/>
    <col min="5890" max="5890" width="6.85546875" customWidth="1"/>
    <col min="5891" max="5891" width="93.28515625" customWidth="1"/>
    <col min="5892" max="5892" width="21.28515625" customWidth="1"/>
    <col min="5893" max="5893" width="19.85546875" customWidth="1"/>
    <col min="5894" max="5894" width="17.28515625" customWidth="1"/>
    <col min="5895" max="5895" width="20.7109375" customWidth="1"/>
    <col min="5896" max="5896" width="36.28515625" customWidth="1"/>
    <col min="5897" max="5897" width="45.7109375" customWidth="1"/>
    <col min="6146" max="6146" width="6.85546875" customWidth="1"/>
    <col min="6147" max="6147" width="93.28515625" customWidth="1"/>
    <col min="6148" max="6148" width="21.28515625" customWidth="1"/>
    <col min="6149" max="6149" width="19.85546875" customWidth="1"/>
    <col min="6150" max="6150" width="17.28515625" customWidth="1"/>
    <col min="6151" max="6151" width="20.7109375" customWidth="1"/>
    <col min="6152" max="6152" width="36.28515625" customWidth="1"/>
    <col min="6153" max="6153" width="45.7109375" customWidth="1"/>
    <col min="6402" max="6402" width="6.85546875" customWidth="1"/>
    <col min="6403" max="6403" width="93.28515625" customWidth="1"/>
    <col min="6404" max="6404" width="21.28515625" customWidth="1"/>
    <col min="6405" max="6405" width="19.85546875" customWidth="1"/>
    <col min="6406" max="6406" width="17.28515625" customWidth="1"/>
    <col min="6407" max="6407" width="20.7109375" customWidth="1"/>
    <col min="6408" max="6408" width="36.28515625" customWidth="1"/>
    <col min="6409" max="6409" width="45.7109375" customWidth="1"/>
    <col min="6658" max="6658" width="6.85546875" customWidth="1"/>
    <col min="6659" max="6659" width="93.28515625" customWidth="1"/>
    <col min="6660" max="6660" width="21.28515625" customWidth="1"/>
    <col min="6661" max="6661" width="19.85546875" customWidth="1"/>
    <col min="6662" max="6662" width="17.28515625" customWidth="1"/>
    <col min="6663" max="6663" width="20.7109375" customWidth="1"/>
    <col min="6664" max="6664" width="36.28515625" customWidth="1"/>
    <col min="6665" max="6665" width="45.7109375" customWidth="1"/>
    <col min="6914" max="6914" width="6.85546875" customWidth="1"/>
    <col min="6915" max="6915" width="93.28515625" customWidth="1"/>
    <col min="6916" max="6916" width="21.28515625" customWidth="1"/>
    <col min="6917" max="6917" width="19.85546875" customWidth="1"/>
    <col min="6918" max="6918" width="17.28515625" customWidth="1"/>
    <col min="6919" max="6919" width="20.7109375" customWidth="1"/>
    <col min="6920" max="6920" width="36.28515625" customWidth="1"/>
    <col min="6921" max="6921" width="45.7109375" customWidth="1"/>
    <col min="7170" max="7170" width="6.85546875" customWidth="1"/>
    <col min="7171" max="7171" width="93.28515625" customWidth="1"/>
    <col min="7172" max="7172" width="21.28515625" customWidth="1"/>
    <col min="7173" max="7173" width="19.85546875" customWidth="1"/>
    <col min="7174" max="7174" width="17.28515625" customWidth="1"/>
    <col min="7175" max="7175" width="20.7109375" customWidth="1"/>
    <col min="7176" max="7176" width="36.28515625" customWidth="1"/>
    <col min="7177" max="7177" width="45.7109375" customWidth="1"/>
    <col min="7426" max="7426" width="6.85546875" customWidth="1"/>
    <col min="7427" max="7427" width="93.28515625" customWidth="1"/>
    <col min="7428" max="7428" width="21.28515625" customWidth="1"/>
    <col min="7429" max="7429" width="19.85546875" customWidth="1"/>
    <col min="7430" max="7430" width="17.28515625" customWidth="1"/>
    <col min="7431" max="7431" width="20.7109375" customWidth="1"/>
    <col min="7432" max="7432" width="36.28515625" customWidth="1"/>
    <col min="7433" max="7433" width="45.7109375" customWidth="1"/>
    <col min="7682" max="7682" width="6.85546875" customWidth="1"/>
    <col min="7683" max="7683" width="93.28515625" customWidth="1"/>
    <col min="7684" max="7684" width="21.28515625" customWidth="1"/>
    <col min="7685" max="7685" width="19.85546875" customWidth="1"/>
    <col min="7686" max="7686" width="17.28515625" customWidth="1"/>
    <col min="7687" max="7687" width="20.7109375" customWidth="1"/>
    <col min="7688" max="7688" width="36.28515625" customWidth="1"/>
    <col min="7689" max="7689" width="45.7109375" customWidth="1"/>
    <col min="7938" max="7938" width="6.85546875" customWidth="1"/>
    <col min="7939" max="7939" width="93.28515625" customWidth="1"/>
    <col min="7940" max="7940" width="21.28515625" customWidth="1"/>
    <col min="7941" max="7941" width="19.85546875" customWidth="1"/>
    <col min="7942" max="7942" width="17.28515625" customWidth="1"/>
    <col min="7943" max="7943" width="20.7109375" customWidth="1"/>
    <col min="7944" max="7944" width="36.28515625" customWidth="1"/>
    <col min="7945" max="7945" width="45.7109375" customWidth="1"/>
    <col min="8194" max="8194" width="6.85546875" customWidth="1"/>
    <col min="8195" max="8195" width="93.28515625" customWidth="1"/>
    <col min="8196" max="8196" width="21.28515625" customWidth="1"/>
    <col min="8197" max="8197" width="19.85546875" customWidth="1"/>
    <col min="8198" max="8198" width="17.28515625" customWidth="1"/>
    <col min="8199" max="8199" width="20.7109375" customWidth="1"/>
    <col min="8200" max="8200" width="36.28515625" customWidth="1"/>
    <col min="8201" max="8201" width="45.7109375" customWidth="1"/>
    <col min="8450" max="8450" width="6.85546875" customWidth="1"/>
    <col min="8451" max="8451" width="93.28515625" customWidth="1"/>
    <col min="8452" max="8452" width="21.28515625" customWidth="1"/>
    <col min="8453" max="8453" width="19.85546875" customWidth="1"/>
    <col min="8454" max="8454" width="17.28515625" customWidth="1"/>
    <col min="8455" max="8455" width="20.7109375" customWidth="1"/>
    <col min="8456" max="8456" width="36.28515625" customWidth="1"/>
    <col min="8457" max="8457" width="45.7109375" customWidth="1"/>
    <col min="8706" max="8706" width="6.85546875" customWidth="1"/>
    <col min="8707" max="8707" width="93.28515625" customWidth="1"/>
    <col min="8708" max="8708" width="21.28515625" customWidth="1"/>
    <col min="8709" max="8709" width="19.85546875" customWidth="1"/>
    <col min="8710" max="8710" width="17.28515625" customWidth="1"/>
    <col min="8711" max="8711" width="20.7109375" customWidth="1"/>
    <col min="8712" max="8712" width="36.28515625" customWidth="1"/>
    <col min="8713" max="8713" width="45.7109375" customWidth="1"/>
    <col min="8962" max="8962" width="6.85546875" customWidth="1"/>
    <col min="8963" max="8963" width="93.28515625" customWidth="1"/>
    <col min="8964" max="8964" width="21.28515625" customWidth="1"/>
    <col min="8965" max="8965" width="19.85546875" customWidth="1"/>
    <col min="8966" max="8966" width="17.28515625" customWidth="1"/>
    <col min="8967" max="8967" width="20.7109375" customWidth="1"/>
    <col min="8968" max="8968" width="36.28515625" customWidth="1"/>
    <col min="8969" max="8969" width="45.7109375" customWidth="1"/>
    <col min="9218" max="9218" width="6.85546875" customWidth="1"/>
    <col min="9219" max="9219" width="93.28515625" customWidth="1"/>
    <col min="9220" max="9220" width="21.28515625" customWidth="1"/>
    <col min="9221" max="9221" width="19.85546875" customWidth="1"/>
    <col min="9222" max="9222" width="17.28515625" customWidth="1"/>
    <col min="9223" max="9223" width="20.7109375" customWidth="1"/>
    <col min="9224" max="9224" width="36.28515625" customWidth="1"/>
    <col min="9225" max="9225" width="45.7109375" customWidth="1"/>
    <col min="9474" max="9474" width="6.85546875" customWidth="1"/>
    <col min="9475" max="9475" width="93.28515625" customWidth="1"/>
    <col min="9476" max="9476" width="21.28515625" customWidth="1"/>
    <col min="9477" max="9477" width="19.85546875" customWidth="1"/>
    <col min="9478" max="9478" width="17.28515625" customWidth="1"/>
    <col min="9479" max="9479" width="20.7109375" customWidth="1"/>
    <col min="9480" max="9480" width="36.28515625" customWidth="1"/>
    <col min="9481" max="9481" width="45.7109375" customWidth="1"/>
    <col min="9730" max="9730" width="6.85546875" customWidth="1"/>
    <col min="9731" max="9731" width="93.28515625" customWidth="1"/>
    <col min="9732" max="9732" width="21.28515625" customWidth="1"/>
    <col min="9733" max="9733" width="19.85546875" customWidth="1"/>
    <col min="9734" max="9734" width="17.28515625" customWidth="1"/>
    <col min="9735" max="9735" width="20.7109375" customWidth="1"/>
    <col min="9736" max="9736" width="36.28515625" customWidth="1"/>
    <col min="9737" max="9737" width="45.7109375" customWidth="1"/>
    <col min="9986" max="9986" width="6.85546875" customWidth="1"/>
    <col min="9987" max="9987" width="93.28515625" customWidth="1"/>
    <col min="9988" max="9988" width="21.28515625" customWidth="1"/>
    <col min="9989" max="9989" width="19.85546875" customWidth="1"/>
    <col min="9990" max="9990" width="17.28515625" customWidth="1"/>
    <col min="9991" max="9991" width="20.7109375" customWidth="1"/>
    <col min="9992" max="9992" width="36.28515625" customWidth="1"/>
    <col min="9993" max="9993" width="45.7109375" customWidth="1"/>
    <col min="10242" max="10242" width="6.85546875" customWidth="1"/>
    <col min="10243" max="10243" width="93.28515625" customWidth="1"/>
    <col min="10244" max="10244" width="21.28515625" customWidth="1"/>
    <col min="10245" max="10245" width="19.85546875" customWidth="1"/>
    <col min="10246" max="10246" width="17.28515625" customWidth="1"/>
    <col min="10247" max="10247" width="20.7109375" customWidth="1"/>
    <col min="10248" max="10248" width="36.28515625" customWidth="1"/>
    <col min="10249" max="10249" width="45.7109375" customWidth="1"/>
    <col min="10498" max="10498" width="6.85546875" customWidth="1"/>
    <col min="10499" max="10499" width="93.28515625" customWidth="1"/>
    <col min="10500" max="10500" width="21.28515625" customWidth="1"/>
    <col min="10501" max="10501" width="19.85546875" customWidth="1"/>
    <col min="10502" max="10502" width="17.28515625" customWidth="1"/>
    <col min="10503" max="10503" width="20.7109375" customWidth="1"/>
    <col min="10504" max="10504" width="36.28515625" customWidth="1"/>
    <col min="10505" max="10505" width="45.7109375" customWidth="1"/>
    <col min="10754" max="10754" width="6.85546875" customWidth="1"/>
    <col min="10755" max="10755" width="93.28515625" customWidth="1"/>
    <col min="10756" max="10756" width="21.28515625" customWidth="1"/>
    <col min="10757" max="10757" width="19.85546875" customWidth="1"/>
    <col min="10758" max="10758" width="17.28515625" customWidth="1"/>
    <col min="10759" max="10759" width="20.7109375" customWidth="1"/>
    <col min="10760" max="10760" width="36.28515625" customWidth="1"/>
    <col min="10761" max="10761" width="45.7109375" customWidth="1"/>
    <col min="11010" max="11010" width="6.85546875" customWidth="1"/>
    <col min="11011" max="11011" width="93.28515625" customWidth="1"/>
    <col min="11012" max="11012" width="21.28515625" customWidth="1"/>
    <col min="11013" max="11013" width="19.85546875" customWidth="1"/>
    <col min="11014" max="11014" width="17.28515625" customWidth="1"/>
    <col min="11015" max="11015" width="20.7109375" customWidth="1"/>
    <col min="11016" max="11016" width="36.28515625" customWidth="1"/>
    <col min="11017" max="11017" width="45.7109375" customWidth="1"/>
    <col min="11266" max="11266" width="6.85546875" customWidth="1"/>
    <col min="11267" max="11267" width="93.28515625" customWidth="1"/>
    <col min="11268" max="11268" width="21.28515625" customWidth="1"/>
    <col min="11269" max="11269" width="19.85546875" customWidth="1"/>
    <col min="11270" max="11270" width="17.28515625" customWidth="1"/>
    <col min="11271" max="11271" width="20.7109375" customWidth="1"/>
    <col min="11272" max="11272" width="36.28515625" customWidth="1"/>
    <col min="11273" max="11273" width="45.7109375" customWidth="1"/>
    <col min="11522" max="11522" width="6.85546875" customWidth="1"/>
    <col min="11523" max="11523" width="93.28515625" customWidth="1"/>
    <col min="11524" max="11524" width="21.28515625" customWidth="1"/>
    <col min="11525" max="11525" width="19.85546875" customWidth="1"/>
    <col min="11526" max="11526" width="17.28515625" customWidth="1"/>
    <col min="11527" max="11527" width="20.7109375" customWidth="1"/>
    <col min="11528" max="11528" width="36.28515625" customWidth="1"/>
    <col min="11529" max="11529" width="45.7109375" customWidth="1"/>
    <col min="11778" max="11778" width="6.85546875" customWidth="1"/>
    <col min="11779" max="11779" width="93.28515625" customWidth="1"/>
    <col min="11780" max="11780" width="21.28515625" customWidth="1"/>
    <col min="11781" max="11781" width="19.85546875" customWidth="1"/>
    <col min="11782" max="11782" width="17.28515625" customWidth="1"/>
    <col min="11783" max="11783" width="20.7109375" customWidth="1"/>
    <col min="11784" max="11784" width="36.28515625" customWidth="1"/>
    <col min="11785" max="11785" width="45.7109375" customWidth="1"/>
    <col min="12034" max="12034" width="6.85546875" customWidth="1"/>
    <col min="12035" max="12035" width="93.28515625" customWidth="1"/>
    <col min="12036" max="12036" width="21.28515625" customWidth="1"/>
    <col min="12037" max="12037" width="19.85546875" customWidth="1"/>
    <col min="12038" max="12038" width="17.28515625" customWidth="1"/>
    <col min="12039" max="12039" width="20.7109375" customWidth="1"/>
    <col min="12040" max="12040" width="36.28515625" customWidth="1"/>
    <col min="12041" max="12041" width="45.7109375" customWidth="1"/>
    <col min="12290" max="12290" width="6.85546875" customWidth="1"/>
    <col min="12291" max="12291" width="93.28515625" customWidth="1"/>
    <col min="12292" max="12292" width="21.28515625" customWidth="1"/>
    <col min="12293" max="12293" width="19.85546875" customWidth="1"/>
    <col min="12294" max="12294" width="17.28515625" customWidth="1"/>
    <col min="12295" max="12295" width="20.7109375" customWidth="1"/>
    <col min="12296" max="12296" width="36.28515625" customWidth="1"/>
    <col min="12297" max="12297" width="45.7109375" customWidth="1"/>
    <col min="12546" max="12546" width="6.85546875" customWidth="1"/>
    <col min="12547" max="12547" width="93.28515625" customWidth="1"/>
    <col min="12548" max="12548" width="21.28515625" customWidth="1"/>
    <col min="12549" max="12549" width="19.85546875" customWidth="1"/>
    <col min="12550" max="12550" width="17.28515625" customWidth="1"/>
    <col min="12551" max="12551" width="20.7109375" customWidth="1"/>
    <col min="12552" max="12552" width="36.28515625" customWidth="1"/>
    <col min="12553" max="12553" width="45.7109375" customWidth="1"/>
    <col min="12802" max="12802" width="6.85546875" customWidth="1"/>
    <col min="12803" max="12803" width="93.28515625" customWidth="1"/>
    <col min="12804" max="12804" width="21.28515625" customWidth="1"/>
    <col min="12805" max="12805" width="19.85546875" customWidth="1"/>
    <col min="12806" max="12806" width="17.28515625" customWidth="1"/>
    <col min="12807" max="12807" width="20.7109375" customWidth="1"/>
    <col min="12808" max="12808" width="36.28515625" customWidth="1"/>
    <col min="12809" max="12809" width="45.7109375" customWidth="1"/>
    <col min="13058" max="13058" width="6.85546875" customWidth="1"/>
    <col min="13059" max="13059" width="93.28515625" customWidth="1"/>
    <col min="13060" max="13060" width="21.28515625" customWidth="1"/>
    <col min="13061" max="13061" width="19.85546875" customWidth="1"/>
    <col min="13062" max="13062" width="17.28515625" customWidth="1"/>
    <col min="13063" max="13063" width="20.7109375" customWidth="1"/>
    <col min="13064" max="13064" width="36.28515625" customWidth="1"/>
    <col min="13065" max="13065" width="45.7109375" customWidth="1"/>
    <col min="13314" max="13314" width="6.85546875" customWidth="1"/>
    <col min="13315" max="13315" width="93.28515625" customWidth="1"/>
    <col min="13316" max="13316" width="21.28515625" customWidth="1"/>
    <col min="13317" max="13317" width="19.85546875" customWidth="1"/>
    <col min="13318" max="13318" width="17.28515625" customWidth="1"/>
    <col min="13319" max="13319" width="20.7109375" customWidth="1"/>
    <col min="13320" max="13320" width="36.28515625" customWidth="1"/>
    <col min="13321" max="13321" width="45.7109375" customWidth="1"/>
    <col min="13570" max="13570" width="6.85546875" customWidth="1"/>
    <col min="13571" max="13571" width="93.28515625" customWidth="1"/>
    <col min="13572" max="13572" width="21.28515625" customWidth="1"/>
    <col min="13573" max="13573" width="19.85546875" customWidth="1"/>
    <col min="13574" max="13574" width="17.28515625" customWidth="1"/>
    <col min="13575" max="13575" width="20.7109375" customWidth="1"/>
    <col min="13576" max="13576" width="36.28515625" customWidth="1"/>
    <col min="13577" max="13577" width="45.7109375" customWidth="1"/>
    <col min="13826" max="13826" width="6.85546875" customWidth="1"/>
    <col min="13827" max="13827" width="93.28515625" customWidth="1"/>
    <col min="13828" max="13828" width="21.28515625" customWidth="1"/>
    <col min="13829" max="13829" width="19.85546875" customWidth="1"/>
    <col min="13830" max="13830" width="17.28515625" customWidth="1"/>
    <col min="13831" max="13831" width="20.7109375" customWidth="1"/>
    <col min="13832" max="13832" width="36.28515625" customWidth="1"/>
    <col min="13833" max="13833" width="45.7109375" customWidth="1"/>
    <col min="14082" max="14082" width="6.85546875" customWidth="1"/>
    <col min="14083" max="14083" width="93.28515625" customWidth="1"/>
    <col min="14084" max="14084" width="21.28515625" customWidth="1"/>
    <col min="14085" max="14085" width="19.85546875" customWidth="1"/>
    <col min="14086" max="14086" width="17.28515625" customWidth="1"/>
    <col min="14087" max="14087" width="20.7109375" customWidth="1"/>
    <col min="14088" max="14088" width="36.28515625" customWidth="1"/>
    <col min="14089" max="14089" width="45.7109375" customWidth="1"/>
    <col min="14338" max="14338" width="6.85546875" customWidth="1"/>
    <col min="14339" max="14339" width="93.28515625" customWidth="1"/>
    <col min="14340" max="14340" width="21.28515625" customWidth="1"/>
    <col min="14341" max="14341" width="19.85546875" customWidth="1"/>
    <col min="14342" max="14342" width="17.28515625" customWidth="1"/>
    <col min="14343" max="14343" width="20.7109375" customWidth="1"/>
    <col min="14344" max="14344" width="36.28515625" customWidth="1"/>
    <col min="14345" max="14345" width="45.7109375" customWidth="1"/>
    <col min="14594" max="14594" width="6.85546875" customWidth="1"/>
    <col min="14595" max="14595" width="93.28515625" customWidth="1"/>
    <col min="14596" max="14596" width="21.28515625" customWidth="1"/>
    <col min="14597" max="14597" width="19.85546875" customWidth="1"/>
    <col min="14598" max="14598" width="17.28515625" customWidth="1"/>
    <col min="14599" max="14599" width="20.7109375" customWidth="1"/>
    <col min="14600" max="14600" width="36.28515625" customWidth="1"/>
    <col min="14601" max="14601" width="45.7109375" customWidth="1"/>
    <col min="14850" max="14850" width="6.85546875" customWidth="1"/>
    <col min="14851" max="14851" width="93.28515625" customWidth="1"/>
    <col min="14852" max="14852" width="21.28515625" customWidth="1"/>
    <col min="14853" max="14853" width="19.85546875" customWidth="1"/>
    <col min="14854" max="14854" width="17.28515625" customWidth="1"/>
    <col min="14855" max="14855" width="20.7109375" customWidth="1"/>
    <col min="14856" max="14856" width="36.28515625" customWidth="1"/>
    <col min="14857" max="14857" width="45.7109375" customWidth="1"/>
    <col min="15106" max="15106" width="6.85546875" customWidth="1"/>
    <col min="15107" max="15107" width="93.28515625" customWidth="1"/>
    <col min="15108" max="15108" width="21.28515625" customWidth="1"/>
    <col min="15109" max="15109" width="19.85546875" customWidth="1"/>
    <col min="15110" max="15110" width="17.28515625" customWidth="1"/>
    <col min="15111" max="15111" width="20.7109375" customWidth="1"/>
    <col min="15112" max="15112" width="36.28515625" customWidth="1"/>
    <col min="15113" max="15113" width="45.7109375" customWidth="1"/>
    <col min="15362" max="15362" width="6.85546875" customWidth="1"/>
    <col min="15363" max="15363" width="93.28515625" customWidth="1"/>
    <col min="15364" max="15364" width="21.28515625" customWidth="1"/>
    <col min="15365" max="15365" width="19.85546875" customWidth="1"/>
    <col min="15366" max="15366" width="17.28515625" customWidth="1"/>
    <col min="15367" max="15367" width="20.7109375" customWidth="1"/>
    <col min="15368" max="15368" width="36.28515625" customWidth="1"/>
    <col min="15369" max="15369" width="45.7109375" customWidth="1"/>
    <col min="15618" max="15618" width="6.85546875" customWidth="1"/>
    <col min="15619" max="15619" width="93.28515625" customWidth="1"/>
    <col min="15620" max="15620" width="21.28515625" customWidth="1"/>
    <col min="15621" max="15621" width="19.85546875" customWidth="1"/>
    <col min="15622" max="15622" width="17.28515625" customWidth="1"/>
    <col min="15623" max="15623" width="20.7109375" customWidth="1"/>
    <col min="15624" max="15624" width="36.28515625" customWidth="1"/>
    <col min="15625" max="15625" width="45.7109375" customWidth="1"/>
    <col min="15874" max="15874" width="6.85546875" customWidth="1"/>
    <col min="15875" max="15875" width="93.28515625" customWidth="1"/>
    <col min="15876" max="15876" width="21.28515625" customWidth="1"/>
    <col min="15877" max="15877" width="19.85546875" customWidth="1"/>
    <col min="15878" max="15878" width="17.28515625" customWidth="1"/>
    <col min="15879" max="15879" width="20.7109375" customWidth="1"/>
    <col min="15880" max="15880" width="36.28515625" customWidth="1"/>
    <col min="15881" max="15881" width="45.7109375" customWidth="1"/>
    <col min="16130" max="16130" width="6.85546875" customWidth="1"/>
    <col min="16131" max="16131" width="93.28515625" customWidth="1"/>
    <col min="16132" max="16132" width="21.28515625" customWidth="1"/>
    <col min="16133" max="16133" width="19.85546875" customWidth="1"/>
    <col min="16134" max="16134" width="17.28515625" customWidth="1"/>
    <col min="16135" max="16135" width="20.7109375" customWidth="1"/>
    <col min="16136" max="16136" width="36.28515625" customWidth="1"/>
    <col min="16137" max="16137" width="45.7109375" customWidth="1"/>
  </cols>
  <sheetData>
    <row r="1" spans="1:10" ht="15.75" thickBot="1" x14ac:dyDescent="0.3"/>
    <row r="2" spans="1:10" ht="110.25" customHeight="1" x14ac:dyDescent="0.25">
      <c r="B2" s="172" t="s">
        <v>263</v>
      </c>
      <c r="C2" s="173"/>
      <c r="D2" s="173"/>
      <c r="E2" s="173"/>
      <c r="F2" s="173"/>
      <c r="G2" s="173"/>
      <c r="H2" s="173"/>
      <c r="I2" s="173"/>
      <c r="J2" s="174"/>
    </row>
    <row r="3" spans="1:10" ht="25.5" x14ac:dyDescent="0.25">
      <c r="B3" s="23" t="s">
        <v>12</v>
      </c>
      <c r="C3" s="19" t="s">
        <v>13</v>
      </c>
      <c r="D3" s="20" t="s">
        <v>264</v>
      </c>
      <c r="E3" s="20" t="s">
        <v>298</v>
      </c>
      <c r="F3" s="21" t="s">
        <v>248</v>
      </c>
      <c r="G3" s="20" t="s">
        <v>265</v>
      </c>
      <c r="H3" s="22" t="s">
        <v>306</v>
      </c>
      <c r="I3" s="22" t="s">
        <v>307</v>
      </c>
      <c r="J3" s="24"/>
    </row>
    <row r="4" spans="1:10" ht="39.950000000000003" customHeight="1" x14ac:dyDescent="0.25">
      <c r="B4" s="26" t="s">
        <v>14</v>
      </c>
      <c r="C4" s="27" t="s">
        <v>15</v>
      </c>
      <c r="D4" s="27" t="s">
        <v>16</v>
      </c>
      <c r="E4" s="27" t="s">
        <v>219</v>
      </c>
      <c r="F4" s="28" t="s">
        <v>17</v>
      </c>
      <c r="G4" s="27" t="s">
        <v>18</v>
      </c>
      <c r="H4" s="28" t="s">
        <v>19</v>
      </c>
      <c r="I4" s="28" t="s">
        <v>305</v>
      </c>
      <c r="J4" s="6"/>
    </row>
    <row r="5" spans="1:10" ht="15.75" x14ac:dyDescent="0.25">
      <c r="B5" s="29"/>
      <c r="C5" s="30" t="s">
        <v>20</v>
      </c>
      <c r="D5" s="74">
        <f>D6+D33</f>
        <v>6154553.2400000002</v>
      </c>
      <c r="E5" s="75">
        <f>E6+E33</f>
        <v>7517627</v>
      </c>
      <c r="F5" s="75">
        <f>F6+F33</f>
        <v>7517627</v>
      </c>
      <c r="G5" s="74">
        <f>G6+G33</f>
        <v>7370510.2799999993</v>
      </c>
      <c r="H5" s="75">
        <f>G5/D5*100</f>
        <v>119.75703178741206</v>
      </c>
      <c r="I5" s="75">
        <f>G5/F5*100</f>
        <v>98.043043103894348</v>
      </c>
      <c r="J5" s="6"/>
    </row>
    <row r="6" spans="1:10" ht="39.950000000000003" customHeight="1" x14ac:dyDescent="0.25">
      <c r="B6" s="81">
        <v>6</v>
      </c>
      <c r="C6" s="85" t="s">
        <v>21</v>
      </c>
      <c r="D6" s="75">
        <f>SUM(D7,D14,D19,D22,D29)</f>
        <v>6149821.7999999998</v>
      </c>
      <c r="E6" s="75">
        <f>E7+E14+E19+E22+E29</f>
        <v>7517627</v>
      </c>
      <c r="F6" s="75">
        <f>F7+F14+F19+F22+F29</f>
        <v>7517627</v>
      </c>
      <c r="G6" s="75">
        <f>SUM(G7,G14,G19,G22,G29)</f>
        <v>7370510.2799999993</v>
      </c>
      <c r="H6" s="75">
        <f t="shared" ref="H6:H40" si="0">G6/D6*100</f>
        <v>119.84916831248671</v>
      </c>
      <c r="I6" s="75">
        <f t="shared" ref="I6:I40" si="1">G6/F6*100</f>
        <v>98.043043103894348</v>
      </c>
      <c r="J6" s="6"/>
    </row>
    <row r="7" spans="1:10" ht="39.950000000000003" customHeight="1" x14ac:dyDescent="0.25">
      <c r="B7" s="81">
        <v>63</v>
      </c>
      <c r="C7" s="85" t="s">
        <v>22</v>
      </c>
      <c r="D7" s="75">
        <f>SUM(D8,D11)</f>
        <v>2289244.65</v>
      </c>
      <c r="E7" s="75">
        <f>SUM(E8,E11)</f>
        <v>366733</v>
      </c>
      <c r="F7" s="75">
        <f>SUM(F8,F11)</f>
        <v>366733</v>
      </c>
      <c r="G7" s="75">
        <f>SUM(G8,G11)</f>
        <v>180100</v>
      </c>
      <c r="H7" s="75">
        <f t="shared" si="0"/>
        <v>7.867223802401373</v>
      </c>
      <c r="I7" s="75">
        <f t="shared" si="1"/>
        <v>49.109297499815938</v>
      </c>
      <c r="J7" s="6"/>
    </row>
    <row r="8" spans="1:10" ht="39.950000000000003" customHeight="1" x14ac:dyDescent="0.25">
      <c r="B8" s="81">
        <v>636</v>
      </c>
      <c r="C8" s="85" t="s">
        <v>23</v>
      </c>
      <c r="D8" s="75">
        <f>SUM(D9:D10)</f>
        <v>298700</v>
      </c>
      <c r="E8" s="75">
        <f>E9+E10</f>
        <v>170100</v>
      </c>
      <c r="F8" s="75">
        <f>F9+F10</f>
        <v>170100</v>
      </c>
      <c r="G8" s="75">
        <f>SUM(G9:G10)</f>
        <v>180100</v>
      </c>
      <c r="H8" s="75">
        <f t="shared" si="0"/>
        <v>60.29460997656512</v>
      </c>
      <c r="I8" s="75">
        <f>G8/F8*100</f>
        <v>105.87889476778365</v>
      </c>
      <c r="J8" s="6"/>
    </row>
    <row r="9" spans="1:10" ht="39.950000000000003" customHeight="1" x14ac:dyDescent="0.25">
      <c r="A9">
        <v>1</v>
      </c>
      <c r="B9" s="65">
        <v>6361</v>
      </c>
      <c r="C9" s="5" t="s">
        <v>24</v>
      </c>
      <c r="D9" s="76">
        <v>150500</v>
      </c>
      <c r="E9" s="48">
        <v>144500</v>
      </c>
      <c r="F9" s="48">
        <v>144500</v>
      </c>
      <c r="G9" s="76">
        <v>154500</v>
      </c>
      <c r="H9" s="48">
        <f t="shared" si="0"/>
        <v>102.65780730897009</v>
      </c>
      <c r="I9" s="48">
        <f>G9/F9*100</f>
        <v>106.92041522491348</v>
      </c>
      <c r="J9" s="6"/>
    </row>
    <row r="10" spans="1:10" ht="39.950000000000003" customHeight="1" x14ac:dyDescent="0.25">
      <c r="B10" s="65">
        <v>6362</v>
      </c>
      <c r="C10" s="5" t="s">
        <v>25</v>
      </c>
      <c r="D10" s="76">
        <v>148200</v>
      </c>
      <c r="E10" s="48">
        <v>25600</v>
      </c>
      <c r="F10" s="48">
        <v>25600</v>
      </c>
      <c r="G10" s="76">
        <v>25600</v>
      </c>
      <c r="H10" s="48">
        <f>G10/D10*100</f>
        <v>17.273954116059379</v>
      </c>
      <c r="I10" s="48">
        <f t="shared" si="1"/>
        <v>100</v>
      </c>
      <c r="J10" s="6"/>
    </row>
    <row r="11" spans="1:10" ht="39.950000000000003" customHeight="1" x14ac:dyDescent="0.25">
      <c r="B11" s="81">
        <v>638</v>
      </c>
      <c r="C11" s="85" t="s">
        <v>26</v>
      </c>
      <c r="D11" s="75">
        <f>D12+D13</f>
        <v>1990544.65</v>
      </c>
      <c r="E11" s="75">
        <f>E12+E13</f>
        <v>196633</v>
      </c>
      <c r="F11" s="75">
        <f>F12+F13</f>
        <v>196633</v>
      </c>
      <c r="G11" s="75">
        <f>G12+G13</f>
        <v>0</v>
      </c>
      <c r="H11" s="75">
        <f t="shared" si="0"/>
        <v>0</v>
      </c>
      <c r="I11" s="75">
        <f t="shared" si="1"/>
        <v>0</v>
      </c>
      <c r="J11" s="6"/>
    </row>
    <row r="12" spans="1:10" ht="39.950000000000003" customHeight="1" x14ac:dyDescent="0.25">
      <c r="B12" s="65">
        <v>6381</v>
      </c>
      <c r="C12" s="84" t="s">
        <v>27</v>
      </c>
      <c r="D12" s="76">
        <v>644000</v>
      </c>
      <c r="E12" s="48">
        <v>196633</v>
      </c>
      <c r="F12" s="48">
        <v>196633</v>
      </c>
      <c r="G12" s="76">
        <v>0</v>
      </c>
      <c r="H12" s="48">
        <f t="shared" si="0"/>
        <v>0</v>
      </c>
      <c r="I12" s="48">
        <f t="shared" si="1"/>
        <v>0</v>
      </c>
      <c r="J12" s="6"/>
    </row>
    <row r="13" spans="1:10" ht="39.950000000000003" customHeight="1" x14ac:dyDescent="0.25">
      <c r="B13" s="65">
        <v>6382</v>
      </c>
      <c r="C13" s="84" t="s">
        <v>180</v>
      </c>
      <c r="D13" s="76">
        <v>1346544.65</v>
      </c>
      <c r="E13" s="48">
        <v>0</v>
      </c>
      <c r="F13" s="48">
        <v>0</v>
      </c>
      <c r="G13" s="76">
        <v>0</v>
      </c>
      <c r="H13" s="48">
        <f t="shared" si="0"/>
        <v>0</v>
      </c>
      <c r="I13" s="48" t="e">
        <f t="shared" si="1"/>
        <v>#DIV/0!</v>
      </c>
      <c r="J13" s="6"/>
    </row>
    <row r="14" spans="1:10" ht="39.950000000000003" customHeight="1" x14ac:dyDescent="0.25">
      <c r="B14" s="81">
        <v>64</v>
      </c>
      <c r="C14" s="85" t="s">
        <v>28</v>
      </c>
      <c r="D14" s="75">
        <f>D15</f>
        <v>213.45</v>
      </c>
      <c r="E14" s="75">
        <f>E15</f>
        <v>77</v>
      </c>
      <c r="F14" s="75">
        <f>F15</f>
        <v>77</v>
      </c>
      <c r="G14" s="75">
        <f>G15</f>
        <v>56.22</v>
      </c>
      <c r="H14" s="75">
        <f t="shared" si="0"/>
        <v>26.338721011946593</v>
      </c>
      <c r="I14" s="75">
        <f t="shared" si="1"/>
        <v>73.012987012987011</v>
      </c>
      <c r="J14" s="6"/>
    </row>
    <row r="15" spans="1:10" ht="39.950000000000003" customHeight="1" x14ac:dyDescent="0.25">
      <c r="B15" s="81">
        <v>641</v>
      </c>
      <c r="C15" s="85" t="s">
        <v>29</v>
      </c>
      <c r="D15" s="75">
        <f>D16+D17+D18</f>
        <v>213.45</v>
      </c>
      <c r="E15" s="75">
        <f>E16+E17+E18</f>
        <v>77</v>
      </c>
      <c r="F15" s="75">
        <f>F16+F17+F18</f>
        <v>77</v>
      </c>
      <c r="G15" s="75">
        <f>G16+G17+G18</f>
        <v>56.22</v>
      </c>
      <c r="H15" s="75">
        <f t="shared" si="0"/>
        <v>26.338721011946593</v>
      </c>
      <c r="I15" s="75">
        <f t="shared" si="1"/>
        <v>73.012987012987011</v>
      </c>
      <c r="J15" s="6"/>
    </row>
    <row r="16" spans="1:10" ht="39.950000000000003" customHeight="1" x14ac:dyDescent="0.25">
      <c r="B16" s="59">
        <v>6413</v>
      </c>
      <c r="C16" s="84" t="s">
        <v>30</v>
      </c>
      <c r="D16" s="76">
        <v>14.02</v>
      </c>
      <c r="E16" s="48">
        <v>41</v>
      </c>
      <c r="F16" s="48">
        <v>41</v>
      </c>
      <c r="G16" s="76">
        <v>15</v>
      </c>
      <c r="H16" s="48">
        <f t="shared" si="0"/>
        <v>106.99001426533523</v>
      </c>
      <c r="I16" s="48">
        <f t="shared" si="1"/>
        <v>36.585365853658537</v>
      </c>
      <c r="J16" s="6"/>
    </row>
    <row r="17" spans="2:10" ht="39.950000000000003" customHeight="1" x14ac:dyDescent="0.25">
      <c r="B17" s="59">
        <v>6414</v>
      </c>
      <c r="C17" s="84" t="s">
        <v>181</v>
      </c>
      <c r="D17" s="76">
        <v>198.01</v>
      </c>
      <c r="E17" s="48">
        <v>0</v>
      </c>
      <c r="F17" s="48">
        <v>0</v>
      </c>
      <c r="G17" s="76">
        <v>0</v>
      </c>
      <c r="H17" s="48">
        <f t="shared" si="0"/>
        <v>0</v>
      </c>
      <c r="I17" s="48" t="e">
        <f t="shared" si="1"/>
        <v>#DIV/0!</v>
      </c>
      <c r="J17" s="6"/>
    </row>
    <row r="18" spans="2:10" ht="39.950000000000003" customHeight="1" x14ac:dyDescent="0.25">
      <c r="B18" s="59">
        <v>6415</v>
      </c>
      <c r="C18" s="84" t="s">
        <v>182</v>
      </c>
      <c r="D18" s="76">
        <v>1.42</v>
      </c>
      <c r="E18" s="48">
        <v>36</v>
      </c>
      <c r="F18" s="48">
        <v>36</v>
      </c>
      <c r="G18" s="76">
        <v>41.22</v>
      </c>
      <c r="H18" s="48">
        <f t="shared" si="0"/>
        <v>2902.8169014084506</v>
      </c>
      <c r="I18" s="48">
        <f t="shared" si="1"/>
        <v>114.5</v>
      </c>
      <c r="J18" s="6"/>
    </row>
    <row r="19" spans="2:10" ht="39.950000000000003" customHeight="1" x14ac:dyDescent="0.25">
      <c r="B19" s="81">
        <v>65</v>
      </c>
      <c r="C19" s="85" t="s">
        <v>31</v>
      </c>
      <c r="D19" s="75">
        <f t="shared" ref="D19:G20" si="2">D20</f>
        <v>1775223.2</v>
      </c>
      <c r="E19" s="75">
        <f t="shared" si="2"/>
        <v>4366600</v>
      </c>
      <c r="F19" s="75">
        <f t="shared" si="2"/>
        <v>4366600</v>
      </c>
      <c r="G19" s="75">
        <f t="shared" si="2"/>
        <v>4390028.5</v>
      </c>
      <c r="H19" s="75">
        <f t="shared" si="0"/>
        <v>247.294452889079</v>
      </c>
      <c r="I19" s="75">
        <f t="shared" si="1"/>
        <v>100.53653872578208</v>
      </c>
      <c r="J19" s="6"/>
    </row>
    <row r="20" spans="2:10" ht="39.950000000000003" customHeight="1" x14ac:dyDescent="0.25">
      <c r="B20" s="81">
        <v>652</v>
      </c>
      <c r="C20" s="85" t="s">
        <v>32</v>
      </c>
      <c r="D20" s="75">
        <f t="shared" si="2"/>
        <v>1775223.2</v>
      </c>
      <c r="E20" s="75">
        <f t="shared" si="2"/>
        <v>4366600</v>
      </c>
      <c r="F20" s="75">
        <f t="shared" si="2"/>
        <v>4366600</v>
      </c>
      <c r="G20" s="75">
        <f t="shared" si="2"/>
        <v>4390028.5</v>
      </c>
      <c r="H20" s="75">
        <f t="shared" si="0"/>
        <v>247.294452889079</v>
      </c>
      <c r="I20" s="75">
        <f t="shared" si="1"/>
        <v>100.53653872578208</v>
      </c>
      <c r="J20" s="6"/>
    </row>
    <row r="21" spans="2:10" ht="39.950000000000003" customHeight="1" x14ac:dyDescent="0.25">
      <c r="B21" s="59">
        <v>6526</v>
      </c>
      <c r="C21" s="84" t="s">
        <v>33</v>
      </c>
      <c r="D21" s="76">
        <v>1775223.2</v>
      </c>
      <c r="E21" s="48">
        <v>4366600</v>
      </c>
      <c r="F21" s="48">
        <v>4366600</v>
      </c>
      <c r="G21" s="76">
        <v>4390028.5</v>
      </c>
      <c r="H21" s="48">
        <f t="shared" si="0"/>
        <v>247.294452889079</v>
      </c>
      <c r="I21" s="48">
        <f t="shared" si="1"/>
        <v>100.53653872578208</v>
      </c>
      <c r="J21" s="6"/>
    </row>
    <row r="22" spans="2:10" ht="39.950000000000003" customHeight="1" x14ac:dyDescent="0.25">
      <c r="B22" s="81">
        <v>66</v>
      </c>
      <c r="C22" s="85" t="s">
        <v>34</v>
      </c>
      <c r="D22" s="75">
        <f>SUM(D23,D26)</f>
        <v>135140.5</v>
      </c>
      <c r="E22" s="75">
        <f>E23+E26</f>
        <v>398010</v>
      </c>
      <c r="F22" s="75">
        <f>F23+F26</f>
        <v>398010</v>
      </c>
      <c r="G22" s="75">
        <f>SUM(G23,G26)</f>
        <v>414770.8</v>
      </c>
      <c r="H22" s="75">
        <f t="shared" si="0"/>
        <v>306.91820734716828</v>
      </c>
      <c r="I22" s="75">
        <f t="shared" si="1"/>
        <v>104.21115047360618</v>
      </c>
      <c r="J22" s="6"/>
    </row>
    <row r="23" spans="2:10" ht="39.950000000000003" customHeight="1" x14ac:dyDescent="0.25">
      <c r="B23" s="81">
        <v>661</v>
      </c>
      <c r="C23" s="85" t="s">
        <v>35</v>
      </c>
      <c r="D23" s="75">
        <f>SUM(D24:D25)</f>
        <v>124250.5</v>
      </c>
      <c r="E23" s="75">
        <f>E24+E25</f>
        <v>300000</v>
      </c>
      <c r="F23" s="75">
        <f>F24+F25</f>
        <v>300000</v>
      </c>
      <c r="G23" s="75">
        <f>SUM(G24:G25)</f>
        <v>315585.8</v>
      </c>
      <c r="H23" s="75">
        <f t="shared" si="0"/>
        <v>253.99157347455343</v>
      </c>
      <c r="I23" s="75">
        <f t="shared" si="1"/>
        <v>105.19526666666665</v>
      </c>
      <c r="J23" s="6"/>
    </row>
    <row r="24" spans="2:10" ht="39.950000000000003" customHeight="1" x14ac:dyDescent="0.25">
      <c r="B24" s="59">
        <v>6614</v>
      </c>
      <c r="C24" s="84" t="s">
        <v>36</v>
      </c>
      <c r="D24" s="76">
        <v>3680.5</v>
      </c>
      <c r="E24" s="48">
        <v>41000</v>
      </c>
      <c r="F24" s="48">
        <v>41000</v>
      </c>
      <c r="G24" s="76">
        <v>45532</v>
      </c>
      <c r="H24" s="48">
        <f t="shared" si="0"/>
        <v>1237.1145224833583</v>
      </c>
      <c r="I24" s="48">
        <f t="shared" si="1"/>
        <v>111.05365853658537</v>
      </c>
      <c r="J24" s="6"/>
    </row>
    <row r="25" spans="2:10" ht="39.950000000000003" customHeight="1" x14ac:dyDescent="0.25">
      <c r="B25" s="59">
        <v>6615</v>
      </c>
      <c r="C25" s="84" t="s">
        <v>37</v>
      </c>
      <c r="D25" s="76">
        <v>120570</v>
      </c>
      <c r="E25" s="48">
        <v>259000</v>
      </c>
      <c r="F25" s="48">
        <v>259000</v>
      </c>
      <c r="G25" s="76">
        <v>270053.8</v>
      </c>
      <c r="H25" s="48">
        <f t="shared" si="0"/>
        <v>223.9809239445965</v>
      </c>
      <c r="I25" s="48">
        <f t="shared" si="1"/>
        <v>104.26787644787645</v>
      </c>
      <c r="J25" s="6"/>
    </row>
    <row r="26" spans="2:10" ht="39.950000000000003" customHeight="1" x14ac:dyDescent="0.25">
      <c r="B26" s="81">
        <v>663</v>
      </c>
      <c r="C26" s="85" t="s">
        <v>38</v>
      </c>
      <c r="D26" s="76">
        <f>D27+D28</f>
        <v>10890</v>
      </c>
      <c r="E26" s="75">
        <f>E27+E28</f>
        <v>98010</v>
      </c>
      <c r="F26" s="75">
        <f>F27+F28</f>
        <v>98010</v>
      </c>
      <c r="G26" s="77">
        <f>G27+G28</f>
        <v>99185</v>
      </c>
      <c r="H26" s="75">
        <f t="shared" si="0"/>
        <v>910.78971533516983</v>
      </c>
      <c r="I26" s="75">
        <f t="shared" si="1"/>
        <v>101.19885725946331</v>
      </c>
      <c r="J26" s="6"/>
    </row>
    <row r="27" spans="2:10" ht="39.950000000000003" customHeight="1" x14ac:dyDescent="0.25">
      <c r="B27" s="59">
        <v>6631</v>
      </c>
      <c r="C27" s="84" t="s">
        <v>39</v>
      </c>
      <c r="D27" s="76">
        <v>0</v>
      </c>
      <c r="E27" s="48">
        <v>11500</v>
      </c>
      <c r="F27" s="48">
        <v>11500</v>
      </c>
      <c r="G27" s="76">
        <v>14500</v>
      </c>
      <c r="H27" s="48" t="e">
        <f t="shared" si="0"/>
        <v>#DIV/0!</v>
      </c>
      <c r="I27" s="48">
        <f t="shared" si="1"/>
        <v>126.08695652173914</v>
      </c>
      <c r="J27" s="6"/>
    </row>
    <row r="28" spans="2:10" ht="39.950000000000003" customHeight="1" x14ac:dyDescent="0.25">
      <c r="B28" s="59">
        <v>6632</v>
      </c>
      <c r="C28" s="84" t="s">
        <v>221</v>
      </c>
      <c r="D28" s="76">
        <v>10890</v>
      </c>
      <c r="E28" s="48">
        <v>86510</v>
      </c>
      <c r="F28" s="48">
        <v>86510</v>
      </c>
      <c r="G28" s="76">
        <v>84685</v>
      </c>
      <c r="H28" s="48">
        <f t="shared" si="0"/>
        <v>777.64003673094578</v>
      </c>
      <c r="I28" s="48">
        <f t="shared" si="1"/>
        <v>97.890417292798517</v>
      </c>
      <c r="J28" s="6"/>
    </row>
    <row r="29" spans="2:10" ht="39.950000000000003" customHeight="1" x14ac:dyDescent="0.25">
      <c r="B29" s="81">
        <v>67</v>
      </c>
      <c r="C29" s="85" t="s">
        <v>40</v>
      </c>
      <c r="D29" s="75">
        <f>D30</f>
        <v>1950000</v>
      </c>
      <c r="E29" s="75">
        <f>E30</f>
        <v>2386207</v>
      </c>
      <c r="F29" s="75">
        <f>F30</f>
        <v>2386207</v>
      </c>
      <c r="G29" s="75">
        <f>G30</f>
        <v>2385554.7599999998</v>
      </c>
      <c r="H29" s="75">
        <f t="shared" si="0"/>
        <v>122.33614153846153</v>
      </c>
      <c r="I29" s="75">
        <f t="shared" si="1"/>
        <v>99.972666243959551</v>
      </c>
      <c r="J29" s="6"/>
    </row>
    <row r="30" spans="2:10" ht="39.950000000000003" customHeight="1" x14ac:dyDescent="0.25">
      <c r="B30" s="81">
        <v>671</v>
      </c>
      <c r="C30" s="85" t="s">
        <v>41</v>
      </c>
      <c r="D30" s="75">
        <f>SUM(D31:D32)</f>
        <v>1950000</v>
      </c>
      <c r="E30" s="75">
        <f>E31+E32</f>
        <v>2386207</v>
      </c>
      <c r="F30" s="75">
        <f>F31+F32</f>
        <v>2386207</v>
      </c>
      <c r="G30" s="75">
        <f>SUM(G31:G32)</f>
        <v>2385554.7599999998</v>
      </c>
      <c r="H30" s="75">
        <f t="shared" si="0"/>
        <v>122.33614153846153</v>
      </c>
      <c r="I30" s="75">
        <f t="shared" si="1"/>
        <v>99.972666243959551</v>
      </c>
      <c r="J30" s="6"/>
    </row>
    <row r="31" spans="2:10" ht="39.950000000000003" customHeight="1" x14ac:dyDescent="0.25">
      <c r="B31" s="59">
        <v>6711</v>
      </c>
      <c r="C31" s="84" t="s">
        <v>42</v>
      </c>
      <c r="D31" s="76">
        <v>1790000</v>
      </c>
      <c r="E31" s="48">
        <v>2276207</v>
      </c>
      <c r="F31" s="48">
        <v>2276207</v>
      </c>
      <c r="G31" s="76">
        <v>2275554.7599999998</v>
      </c>
      <c r="H31" s="48">
        <f t="shared" si="0"/>
        <v>127.12596424581004</v>
      </c>
      <c r="I31" s="48">
        <f t="shared" si="1"/>
        <v>99.971345312618737</v>
      </c>
      <c r="J31" s="6"/>
    </row>
    <row r="32" spans="2:10" ht="39.950000000000003" customHeight="1" x14ac:dyDescent="0.25">
      <c r="B32" s="59">
        <v>6712</v>
      </c>
      <c r="C32" s="84" t="s">
        <v>43</v>
      </c>
      <c r="D32" s="76">
        <v>160000</v>
      </c>
      <c r="E32" s="48">
        <v>110000</v>
      </c>
      <c r="F32" s="48">
        <v>110000</v>
      </c>
      <c r="G32" s="76">
        <v>110000</v>
      </c>
      <c r="H32" s="48">
        <f t="shared" si="0"/>
        <v>68.75</v>
      </c>
      <c r="I32" s="48">
        <f t="shared" si="1"/>
        <v>100</v>
      </c>
      <c r="J32" s="6"/>
    </row>
    <row r="33" spans="2:10" ht="39.950000000000003" customHeight="1" x14ac:dyDescent="0.25">
      <c r="B33" s="81">
        <v>7</v>
      </c>
      <c r="C33" s="85" t="s">
        <v>44</v>
      </c>
      <c r="D33" s="75">
        <f>D34</f>
        <v>4731.4399999999996</v>
      </c>
      <c r="E33" s="75">
        <f>E35</f>
        <v>0</v>
      </c>
      <c r="F33" s="75">
        <f>F35</f>
        <v>0</v>
      </c>
      <c r="G33" s="75">
        <f>G34</f>
        <v>0</v>
      </c>
      <c r="H33" s="75">
        <f t="shared" si="0"/>
        <v>0</v>
      </c>
      <c r="I33" s="75" t="e">
        <f t="shared" si="1"/>
        <v>#DIV/0!</v>
      </c>
      <c r="J33" s="6"/>
    </row>
    <row r="34" spans="2:10" ht="39.950000000000003" customHeight="1" x14ac:dyDescent="0.25">
      <c r="B34" s="81">
        <v>72</v>
      </c>
      <c r="C34" s="85" t="s">
        <v>45</v>
      </c>
      <c r="D34" s="75">
        <f>D36</f>
        <v>4731.4399999999996</v>
      </c>
      <c r="E34" s="75">
        <f>E35</f>
        <v>0</v>
      </c>
      <c r="F34" s="75">
        <f>F35</f>
        <v>0</v>
      </c>
      <c r="G34" s="75">
        <f>G36</f>
        <v>0</v>
      </c>
      <c r="H34" s="75">
        <f t="shared" si="0"/>
        <v>0</v>
      </c>
      <c r="I34" s="75" t="e">
        <f t="shared" si="1"/>
        <v>#DIV/0!</v>
      </c>
      <c r="J34" s="6"/>
    </row>
    <row r="35" spans="2:10" ht="39.950000000000003" customHeight="1" x14ac:dyDescent="0.25">
      <c r="B35" s="81">
        <v>721</v>
      </c>
      <c r="C35" s="85" t="s">
        <v>46</v>
      </c>
      <c r="D35" s="75">
        <f>D36</f>
        <v>4731.4399999999996</v>
      </c>
      <c r="E35" s="75">
        <f>E36</f>
        <v>0</v>
      </c>
      <c r="F35" s="75">
        <f>F36</f>
        <v>0</v>
      </c>
      <c r="G35" s="75">
        <f>G36</f>
        <v>0</v>
      </c>
      <c r="H35" s="75">
        <f t="shared" si="0"/>
        <v>0</v>
      </c>
      <c r="I35" s="75" t="e">
        <f t="shared" si="1"/>
        <v>#DIV/0!</v>
      </c>
      <c r="J35" s="6"/>
    </row>
    <row r="36" spans="2:10" ht="39.950000000000003" customHeight="1" x14ac:dyDescent="0.25">
      <c r="B36" s="59">
        <v>7211</v>
      </c>
      <c r="C36" s="84" t="s">
        <v>47</v>
      </c>
      <c r="D36" s="76">
        <v>4731.4399999999996</v>
      </c>
      <c r="E36" s="48">
        <v>0</v>
      </c>
      <c r="F36" s="48">
        <v>0</v>
      </c>
      <c r="G36" s="76">
        <v>0</v>
      </c>
      <c r="H36" s="48">
        <f t="shared" si="0"/>
        <v>0</v>
      </c>
      <c r="I36" s="48" t="e">
        <f t="shared" si="1"/>
        <v>#DIV/0!</v>
      </c>
      <c r="J36" s="6"/>
    </row>
    <row r="37" spans="2:10" ht="39.950000000000003" customHeight="1" x14ac:dyDescent="0.25">
      <c r="B37" s="66"/>
      <c r="C37" s="31"/>
      <c r="D37" s="78"/>
      <c r="E37" s="75"/>
      <c r="F37" s="75"/>
      <c r="G37" s="78"/>
      <c r="H37" s="75" t="e">
        <f t="shared" si="0"/>
        <v>#DIV/0!</v>
      </c>
      <c r="I37" s="75" t="e">
        <f t="shared" si="1"/>
        <v>#DIV/0!</v>
      </c>
      <c r="J37" s="8"/>
    </row>
    <row r="38" spans="2:10" ht="39.950000000000003" customHeight="1" x14ac:dyDescent="0.25">
      <c r="B38" s="82" t="s">
        <v>48</v>
      </c>
      <c r="C38" s="32" t="s">
        <v>49</v>
      </c>
      <c r="D38" s="79">
        <f>D6+D33</f>
        <v>6154553.2400000002</v>
      </c>
      <c r="E38" s="79">
        <f>E6+E33</f>
        <v>7517627</v>
      </c>
      <c r="F38" s="79">
        <f>F6+F33</f>
        <v>7517627</v>
      </c>
      <c r="G38" s="79">
        <f>G6+G33</f>
        <v>7370510.2799999993</v>
      </c>
      <c r="H38" s="75">
        <f t="shared" si="0"/>
        <v>119.75703178741206</v>
      </c>
      <c r="I38" s="86">
        <f t="shared" si="1"/>
        <v>98.043043103894348</v>
      </c>
      <c r="J38" s="8"/>
    </row>
    <row r="39" spans="2:10" ht="39.950000000000003" customHeight="1" x14ac:dyDescent="0.25">
      <c r="B39" s="83">
        <v>9</v>
      </c>
      <c r="C39" s="33" t="s">
        <v>50</v>
      </c>
      <c r="D39" s="80">
        <v>1000831.28</v>
      </c>
      <c r="E39" s="80">
        <v>3040556</v>
      </c>
      <c r="F39" s="80">
        <v>3040556</v>
      </c>
      <c r="G39" s="80">
        <v>3040556.11</v>
      </c>
      <c r="H39" s="75">
        <f t="shared" si="0"/>
        <v>303.80306558763829</v>
      </c>
      <c r="I39" s="86">
        <f t="shared" si="1"/>
        <v>100.00000361775938</v>
      </c>
      <c r="J39" s="8"/>
    </row>
    <row r="40" spans="2:10" ht="39.950000000000003" customHeight="1" thickBot="1" x14ac:dyDescent="0.3">
      <c r="B40" s="102" t="s">
        <v>51</v>
      </c>
      <c r="C40" s="103" t="s">
        <v>52</v>
      </c>
      <c r="D40" s="104">
        <f>D39+D38</f>
        <v>7155384.5200000005</v>
      </c>
      <c r="E40" s="104">
        <f>E38+E39</f>
        <v>10558183</v>
      </c>
      <c r="F40" s="104">
        <f>F38+F39</f>
        <v>10558183</v>
      </c>
      <c r="G40" s="104">
        <f>G39+G38</f>
        <v>10411066.389999999</v>
      </c>
      <c r="H40" s="75">
        <f t="shared" si="0"/>
        <v>145.49974723091466</v>
      </c>
      <c r="I40" s="105">
        <f t="shared" si="1"/>
        <v>98.606610531376461</v>
      </c>
      <c r="J40" s="9"/>
    </row>
    <row r="41" spans="2:10" ht="16.5" thickBot="1" x14ac:dyDescent="0.3">
      <c r="B41" s="98"/>
      <c r="C41" s="99"/>
      <c r="D41" s="100"/>
      <c r="E41" s="100"/>
      <c r="F41" s="100"/>
      <c r="G41" s="100"/>
      <c r="H41" s="100"/>
      <c r="I41" s="101"/>
      <c r="J41" s="9"/>
    </row>
  </sheetData>
  <mergeCells count="1">
    <mergeCell ref="B2:J2"/>
  </mergeCells>
  <pageMargins left="0.7" right="0.7" top="0.75" bottom="0.75" header="0.3" footer="0.3"/>
  <pageSetup paperSize="9" scale="36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9"/>
  <sheetViews>
    <sheetView workbookViewId="0">
      <selection activeCell="N14" sqref="N14"/>
    </sheetView>
  </sheetViews>
  <sheetFormatPr defaultRowHeight="15" x14ac:dyDescent="0.25"/>
  <cols>
    <col min="2" max="2" width="22.7109375" customWidth="1"/>
    <col min="3" max="3" width="52" customWidth="1"/>
    <col min="4" max="6" width="15.7109375" customWidth="1"/>
    <col min="7" max="7" width="16.85546875" customWidth="1"/>
    <col min="8" max="8" width="14.5703125" customWidth="1"/>
    <col min="9" max="9" width="15.7109375" customWidth="1"/>
    <col min="10" max="10" width="0.140625" customWidth="1"/>
  </cols>
  <sheetData>
    <row r="1" spans="2:14" ht="15.75" thickBot="1" x14ac:dyDescent="0.3"/>
    <row r="2" spans="2:14" ht="114" customHeight="1" x14ac:dyDescent="0.25">
      <c r="B2" s="172" t="s">
        <v>255</v>
      </c>
      <c r="C2" s="173"/>
      <c r="D2" s="173"/>
      <c r="E2" s="173"/>
      <c r="F2" s="173"/>
      <c r="G2" s="173"/>
      <c r="H2" s="173"/>
      <c r="I2" s="173"/>
      <c r="J2" s="174"/>
    </row>
    <row r="3" spans="2:14" x14ac:dyDescent="0.25">
      <c r="B3" s="17"/>
      <c r="C3" s="2"/>
      <c r="D3" s="2"/>
      <c r="E3" s="2"/>
      <c r="F3" s="2"/>
      <c r="G3" s="2"/>
      <c r="H3" s="2"/>
      <c r="I3" s="2"/>
      <c r="J3" s="6"/>
    </row>
    <row r="4" spans="2:14" ht="30" x14ac:dyDescent="0.25">
      <c r="B4" s="7" t="s">
        <v>183</v>
      </c>
      <c r="C4" s="4" t="s">
        <v>184</v>
      </c>
      <c r="D4" s="14" t="s">
        <v>256</v>
      </c>
      <c r="E4" s="14" t="s">
        <v>298</v>
      </c>
      <c r="F4" s="14" t="s">
        <v>248</v>
      </c>
      <c r="G4" s="14" t="s">
        <v>225</v>
      </c>
      <c r="H4" s="14" t="s">
        <v>222</v>
      </c>
      <c r="I4" s="10" t="s">
        <v>223</v>
      </c>
      <c r="J4" s="6"/>
    </row>
    <row r="5" spans="2:14" x14ac:dyDescent="0.25">
      <c r="B5" s="7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16">
        <v>7</v>
      </c>
      <c r="I5" s="4">
        <v>8</v>
      </c>
      <c r="J5" s="6"/>
    </row>
    <row r="6" spans="2:14" ht="30" customHeight="1" x14ac:dyDescent="0.25">
      <c r="B6" s="7"/>
      <c r="C6" s="4"/>
      <c r="D6" s="4"/>
      <c r="E6" s="4"/>
      <c r="F6" s="4"/>
      <c r="G6" s="4"/>
      <c r="H6" s="4" t="s">
        <v>301</v>
      </c>
      <c r="I6" s="4" t="s">
        <v>303</v>
      </c>
      <c r="J6" s="6"/>
    </row>
    <row r="7" spans="2:14" ht="30" customHeight="1" x14ac:dyDescent="0.25">
      <c r="B7" s="7">
        <v>11</v>
      </c>
      <c r="C7" s="4" t="s">
        <v>94</v>
      </c>
      <c r="D7" s="3">
        <v>1950000</v>
      </c>
      <c r="E7" s="3">
        <v>2386207</v>
      </c>
      <c r="F7" s="3">
        <v>2386207</v>
      </c>
      <c r="G7" s="3">
        <v>2385554.7599999998</v>
      </c>
      <c r="H7" s="3">
        <f t="shared" ref="H7:H12" si="0">G7/D7*100</f>
        <v>122.33614153846153</v>
      </c>
      <c r="I7" s="3">
        <f>G7/F7*100</f>
        <v>99.972666243959551</v>
      </c>
      <c r="J7" s="6"/>
    </row>
    <row r="8" spans="2:14" ht="30" customHeight="1" x14ac:dyDescent="0.25">
      <c r="B8" s="7">
        <v>32</v>
      </c>
      <c r="C8" s="4" t="s">
        <v>95</v>
      </c>
      <c r="D8" s="3">
        <v>135353.95000000001</v>
      </c>
      <c r="E8" s="3">
        <v>300077</v>
      </c>
      <c r="F8" s="3">
        <v>300077</v>
      </c>
      <c r="G8" s="3">
        <v>315642.02</v>
      </c>
      <c r="H8" s="3">
        <f t="shared" si="0"/>
        <v>233.1974944211085</v>
      </c>
      <c r="I8" s="3">
        <f t="shared" ref="I8:I15" si="1">G8/F8*100</f>
        <v>105.18700866777529</v>
      </c>
      <c r="J8" s="6"/>
    </row>
    <row r="9" spans="2:14" ht="30" customHeight="1" x14ac:dyDescent="0.25">
      <c r="B9" s="7">
        <v>47</v>
      </c>
      <c r="C9" s="4" t="s">
        <v>185</v>
      </c>
      <c r="D9" s="3">
        <v>1775223.2</v>
      </c>
      <c r="E9" s="3">
        <v>4366600</v>
      </c>
      <c r="F9" s="3">
        <v>4366600</v>
      </c>
      <c r="G9" s="3">
        <v>4390028.5</v>
      </c>
      <c r="H9" s="3">
        <f t="shared" si="0"/>
        <v>247.294452889079</v>
      </c>
      <c r="I9" s="3">
        <f t="shared" si="1"/>
        <v>100.53653872578208</v>
      </c>
      <c r="J9" s="6"/>
    </row>
    <row r="10" spans="2:14" ht="30" customHeight="1" x14ac:dyDescent="0.25">
      <c r="B10" s="7">
        <v>53</v>
      </c>
      <c r="C10" s="4" t="s">
        <v>189</v>
      </c>
      <c r="D10" s="3">
        <v>2090544.65</v>
      </c>
      <c r="E10" s="3">
        <v>196633</v>
      </c>
      <c r="F10" s="3">
        <v>196633</v>
      </c>
      <c r="G10" s="3">
        <v>0</v>
      </c>
      <c r="H10" s="3">
        <f t="shared" si="0"/>
        <v>0</v>
      </c>
      <c r="I10" s="3">
        <f t="shared" si="1"/>
        <v>0</v>
      </c>
      <c r="J10" s="6"/>
    </row>
    <row r="11" spans="2:14" ht="30" customHeight="1" x14ac:dyDescent="0.25">
      <c r="B11" s="7">
        <v>55</v>
      </c>
      <c r="C11" s="4" t="s">
        <v>190</v>
      </c>
      <c r="D11" s="3">
        <v>198700</v>
      </c>
      <c r="E11" s="3">
        <v>170100</v>
      </c>
      <c r="F11" s="3">
        <v>170100</v>
      </c>
      <c r="G11" s="3">
        <v>180100</v>
      </c>
      <c r="H11" s="3">
        <f t="shared" si="0"/>
        <v>90.639154504277812</v>
      </c>
      <c r="I11" s="3">
        <f t="shared" si="1"/>
        <v>105.87889476778365</v>
      </c>
      <c r="J11" s="6"/>
    </row>
    <row r="12" spans="2:14" ht="30" customHeight="1" x14ac:dyDescent="0.25">
      <c r="B12" s="7">
        <v>58</v>
      </c>
      <c r="C12" s="4" t="s">
        <v>224</v>
      </c>
      <c r="D12" s="3">
        <v>0</v>
      </c>
      <c r="E12" s="3">
        <v>21500</v>
      </c>
      <c r="F12" s="3">
        <v>21500</v>
      </c>
      <c r="G12" s="3">
        <v>24500</v>
      </c>
      <c r="H12" s="3" t="e">
        <f t="shared" si="0"/>
        <v>#DIV/0!</v>
      </c>
      <c r="I12" s="3">
        <f t="shared" si="1"/>
        <v>113.95348837209302</v>
      </c>
      <c r="J12" s="6"/>
    </row>
    <row r="13" spans="2:14" ht="30" customHeight="1" x14ac:dyDescent="0.25">
      <c r="B13" s="7">
        <v>62</v>
      </c>
      <c r="C13" s="4" t="s">
        <v>257</v>
      </c>
      <c r="D13" s="3"/>
      <c r="E13" s="3">
        <v>76510</v>
      </c>
      <c r="F13" s="3">
        <v>76510</v>
      </c>
      <c r="G13" s="3">
        <v>74685</v>
      </c>
      <c r="H13" s="3"/>
      <c r="I13" s="3">
        <f t="shared" si="1"/>
        <v>97.614690890079729</v>
      </c>
      <c r="J13" s="6"/>
    </row>
    <row r="14" spans="2:14" ht="30" customHeight="1" x14ac:dyDescent="0.25">
      <c r="B14" s="7">
        <v>72</v>
      </c>
      <c r="C14" s="15" t="s">
        <v>186</v>
      </c>
      <c r="D14" s="3">
        <v>4731.4399999999996</v>
      </c>
      <c r="E14" s="3">
        <v>0</v>
      </c>
      <c r="F14" s="3">
        <v>0</v>
      </c>
      <c r="G14" s="3">
        <v>0</v>
      </c>
      <c r="H14" s="3">
        <f>G14/D14*100</f>
        <v>0</v>
      </c>
      <c r="I14" s="3" t="e">
        <f t="shared" si="1"/>
        <v>#DIV/0!</v>
      </c>
      <c r="J14" s="6"/>
    </row>
    <row r="15" spans="2:14" ht="30" customHeight="1" x14ac:dyDescent="0.25">
      <c r="B15" s="7"/>
      <c r="C15" s="15" t="s">
        <v>187</v>
      </c>
      <c r="D15" s="3">
        <f>SUM(D7:D14)</f>
        <v>6154553.2400000002</v>
      </c>
      <c r="E15" s="3">
        <f>SUM(E7:E14)</f>
        <v>7517627</v>
      </c>
      <c r="F15" s="3">
        <f>SUM(F7:F14)</f>
        <v>7517627</v>
      </c>
      <c r="G15" s="3">
        <f>SUM(G7:G14)</f>
        <v>7370510.2799999993</v>
      </c>
      <c r="H15" s="3">
        <f>G15/D15*100</f>
        <v>119.75703178741206</v>
      </c>
      <c r="I15" s="3">
        <f t="shared" si="1"/>
        <v>98.043043103894348</v>
      </c>
      <c r="J15" s="6"/>
      <c r="N15">
        <v>1</v>
      </c>
    </row>
    <row r="16" spans="2:14" ht="30" customHeight="1" x14ac:dyDescent="0.25">
      <c r="B16" s="7">
        <v>93</v>
      </c>
      <c r="C16" s="4" t="s">
        <v>191</v>
      </c>
      <c r="D16" s="3">
        <v>19992.150000000001</v>
      </c>
      <c r="E16" s="3">
        <v>5980</v>
      </c>
      <c r="F16" s="3">
        <v>5980</v>
      </c>
      <c r="G16" s="3">
        <v>5980.11</v>
      </c>
      <c r="H16" s="3"/>
      <c r="I16" s="3"/>
      <c r="J16" s="6"/>
    </row>
    <row r="17" spans="2:16" ht="30" customHeight="1" x14ac:dyDescent="0.25">
      <c r="B17" s="7">
        <v>94</v>
      </c>
      <c r="C17" s="4" t="s">
        <v>192</v>
      </c>
      <c r="D17" s="3">
        <v>844540.37</v>
      </c>
      <c r="E17" s="3">
        <v>1348173</v>
      </c>
      <c r="F17" s="3">
        <v>1348173</v>
      </c>
      <c r="G17" s="3">
        <v>1348172.86</v>
      </c>
      <c r="H17" s="3"/>
      <c r="I17" s="3"/>
      <c r="J17" s="6"/>
      <c r="P17">
        <v>1</v>
      </c>
    </row>
    <row r="18" spans="2:16" ht="30" customHeight="1" x14ac:dyDescent="0.25">
      <c r="B18" s="7">
        <v>95</v>
      </c>
      <c r="C18" s="4" t="s">
        <v>262</v>
      </c>
      <c r="D18" s="3">
        <v>136298.76</v>
      </c>
      <c r="E18" s="3">
        <v>1686403</v>
      </c>
      <c r="F18" s="3">
        <v>1686403</v>
      </c>
      <c r="G18" s="3">
        <v>1686403.14</v>
      </c>
      <c r="H18" s="3"/>
      <c r="I18" s="3"/>
      <c r="J18" s="6"/>
    </row>
    <row r="19" spans="2:16" ht="15.75" thickBot="1" x14ac:dyDescent="0.3">
      <c r="B19" s="11"/>
      <c r="C19" s="18" t="s">
        <v>188</v>
      </c>
      <c r="D19" s="12">
        <f>SUM(D15:D18)</f>
        <v>7155384.5200000005</v>
      </c>
      <c r="E19" s="12">
        <f>E15+E16+E17+E18</f>
        <v>10558183</v>
      </c>
      <c r="F19" s="12">
        <f>F15+F16+F17+F18</f>
        <v>10558183</v>
      </c>
      <c r="G19" s="12">
        <f>SUM(G15:G18)</f>
        <v>10411066.390000001</v>
      </c>
      <c r="H19" s="12">
        <f>G19/D19*100</f>
        <v>145.49974723091472</v>
      </c>
      <c r="I19" s="12">
        <f>G19/F19*100</f>
        <v>98.606610531376475</v>
      </c>
      <c r="J19" s="13"/>
    </row>
  </sheetData>
  <mergeCells count="1">
    <mergeCell ref="B2:J2"/>
  </mergeCells>
  <pageMargins left="0.7" right="0.7" top="0.75" bottom="0.75" header="0.3" footer="0.3"/>
  <pageSetup paperSize="9" scale="5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4"/>
  <sheetViews>
    <sheetView topLeftCell="A28" workbookViewId="0">
      <selection activeCell="AB5" sqref="AB5"/>
    </sheetView>
  </sheetViews>
  <sheetFormatPr defaultRowHeight="15" x14ac:dyDescent="0.25"/>
  <cols>
    <col min="2" max="2" width="26.28515625" customWidth="1"/>
    <col min="3" max="3" width="51.140625" customWidth="1"/>
    <col min="4" max="4" width="19.85546875" customWidth="1"/>
    <col min="5" max="5" width="25.7109375" customWidth="1"/>
    <col min="6" max="6" width="0.140625" hidden="1" customWidth="1"/>
    <col min="7" max="15" width="9.140625" hidden="1" customWidth="1"/>
    <col min="16" max="16" width="0.140625" hidden="1" customWidth="1"/>
    <col min="17" max="23" width="9.140625" hidden="1" customWidth="1"/>
    <col min="24" max="24" width="16.42578125" customWidth="1"/>
    <col min="25" max="25" width="19" customWidth="1"/>
  </cols>
  <sheetData>
    <row r="1" spans="2:26" ht="15.75" thickBot="1" x14ac:dyDescent="0.3"/>
    <row r="2" spans="2:26" ht="131.25" customHeight="1" x14ac:dyDescent="0.35">
      <c r="B2" s="175" t="s">
        <v>316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7"/>
      <c r="Z2" s="162" t="s">
        <v>329</v>
      </c>
    </row>
    <row r="3" spans="2:26" x14ac:dyDescent="0.25">
      <c r="B3" s="70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2"/>
    </row>
    <row r="4" spans="2:26" ht="45" x14ac:dyDescent="0.25">
      <c r="B4" s="121" t="s">
        <v>317</v>
      </c>
      <c r="C4" s="161" t="s">
        <v>184</v>
      </c>
      <c r="D4" s="161" t="s">
        <v>265</v>
      </c>
      <c r="E4" s="147" t="s">
        <v>297</v>
      </c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2"/>
    </row>
    <row r="5" spans="2:26" x14ac:dyDescent="0.25">
      <c r="B5" s="70">
        <v>1</v>
      </c>
      <c r="C5" s="71">
        <v>2</v>
      </c>
      <c r="D5" s="71">
        <v>3</v>
      </c>
      <c r="E5" s="71">
        <v>4</v>
      </c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2"/>
    </row>
    <row r="6" spans="2:26" x14ac:dyDescent="0.25">
      <c r="B6" s="70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2"/>
    </row>
    <row r="7" spans="2:26" x14ac:dyDescent="0.25">
      <c r="B7" s="70">
        <v>11</v>
      </c>
      <c r="C7" s="71" t="s">
        <v>94</v>
      </c>
      <c r="D7" s="113">
        <v>2385554.7599999998</v>
      </c>
      <c r="E7" s="113">
        <f>D7/D14*100</f>
        <v>32.366208978410107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2"/>
    </row>
    <row r="8" spans="2:26" x14ac:dyDescent="0.25">
      <c r="B8" s="70">
        <v>32</v>
      </c>
      <c r="C8" s="71" t="s">
        <v>95</v>
      </c>
      <c r="D8" s="113">
        <v>315642.02</v>
      </c>
      <c r="E8" s="113">
        <f>D8/D14*100</f>
        <v>4.2824988774047279</v>
      </c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2"/>
    </row>
    <row r="9" spans="2:26" x14ac:dyDescent="0.25">
      <c r="B9" s="70">
        <v>47</v>
      </c>
      <c r="C9" s="71" t="s">
        <v>185</v>
      </c>
      <c r="D9" s="113">
        <v>4390028.5</v>
      </c>
      <c r="E9" s="113">
        <f>D9/D14*100</f>
        <v>59.562070104052559</v>
      </c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2"/>
    </row>
    <row r="10" spans="2:26" x14ac:dyDescent="0.25">
      <c r="B10" s="70">
        <v>53</v>
      </c>
      <c r="C10" s="71" t="s">
        <v>189</v>
      </c>
      <c r="D10" s="113">
        <v>0</v>
      </c>
      <c r="E10" s="113">
        <f>D10/D14*100</f>
        <v>0</v>
      </c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2"/>
    </row>
    <row r="11" spans="2:26" x14ac:dyDescent="0.25">
      <c r="B11" s="70">
        <v>55</v>
      </c>
      <c r="C11" s="71" t="s">
        <v>244</v>
      </c>
      <c r="D11" s="113">
        <v>180100</v>
      </c>
      <c r="E11" s="113">
        <f>D11/D14*100</f>
        <v>2.4435214545281121</v>
      </c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2"/>
    </row>
    <row r="12" spans="2:26" x14ac:dyDescent="0.25">
      <c r="B12" s="70">
        <v>58</v>
      </c>
      <c r="C12" s="71" t="s">
        <v>224</v>
      </c>
      <c r="D12" s="113">
        <v>24500</v>
      </c>
      <c r="E12" s="113">
        <f>D12/D14*100</f>
        <v>0.33240575033836062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2"/>
    </row>
    <row r="13" spans="2:26" x14ac:dyDescent="0.25">
      <c r="B13" s="70">
        <v>62</v>
      </c>
      <c r="C13" s="71" t="s">
        <v>257</v>
      </c>
      <c r="D13" s="113">
        <v>74685</v>
      </c>
      <c r="E13" s="113">
        <f>D13/D14*100</f>
        <v>1.0132948352661413</v>
      </c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2"/>
    </row>
    <row r="14" spans="2:26" ht="15.75" thickBot="1" x14ac:dyDescent="0.3">
      <c r="B14" s="115"/>
      <c r="C14" s="119" t="s">
        <v>187</v>
      </c>
      <c r="D14" s="116">
        <f>SUM(D7:D13)</f>
        <v>7370510.2799999993</v>
      </c>
      <c r="E14" s="116">
        <f>SUM(E7:E13)</f>
        <v>100</v>
      </c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20"/>
    </row>
    <row r="16" spans="2:26" ht="15.75" thickBot="1" x14ac:dyDescent="0.3"/>
    <row r="17" spans="2:26" ht="124.5" customHeight="1" x14ac:dyDescent="0.35">
      <c r="B17" s="175" t="s">
        <v>315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7"/>
      <c r="Z17" s="162" t="s">
        <v>328</v>
      </c>
    </row>
    <row r="18" spans="2:26" ht="20.25" customHeight="1" x14ac:dyDescent="0.25">
      <c r="B18" s="159"/>
      <c r="C18" s="157"/>
      <c r="D18" s="157"/>
      <c r="E18" s="157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60"/>
    </row>
    <row r="19" spans="2:26" ht="57.75" customHeight="1" x14ac:dyDescent="0.25">
      <c r="B19" s="121" t="s">
        <v>313</v>
      </c>
      <c r="C19" s="122" t="s">
        <v>184</v>
      </c>
      <c r="D19" s="122" t="s">
        <v>260</v>
      </c>
      <c r="E19" s="147" t="s">
        <v>314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60"/>
    </row>
    <row r="20" spans="2:26" x14ac:dyDescent="0.25">
      <c r="B20" s="70"/>
      <c r="C20" s="71"/>
      <c r="D20" s="71"/>
      <c r="E20" s="71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8"/>
    </row>
    <row r="21" spans="2:26" x14ac:dyDescent="0.25">
      <c r="B21" s="70">
        <v>31</v>
      </c>
      <c r="C21" s="71" t="s">
        <v>232</v>
      </c>
      <c r="D21" s="113">
        <v>2284450.96</v>
      </c>
      <c r="E21" s="113">
        <f>D21/D26*100</f>
        <v>28.328098067733485</v>
      </c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8"/>
    </row>
    <row r="22" spans="2:26" x14ac:dyDescent="0.25">
      <c r="B22" s="70">
        <v>32</v>
      </c>
      <c r="C22" s="71" t="s">
        <v>234</v>
      </c>
      <c r="D22" s="113">
        <v>2795785.53</v>
      </c>
      <c r="E22" s="113">
        <f>D22/D26*100</f>
        <v>34.668849564706889</v>
      </c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8"/>
    </row>
    <row r="23" spans="2:26" x14ac:dyDescent="0.25">
      <c r="B23" s="70">
        <v>34</v>
      </c>
      <c r="C23" s="71" t="s">
        <v>309</v>
      </c>
      <c r="D23" s="113">
        <v>84957.37</v>
      </c>
      <c r="E23" s="113">
        <f>D23/D26*100</f>
        <v>1.0535050876893057</v>
      </c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8"/>
    </row>
    <row r="24" spans="2:26" x14ac:dyDescent="0.25">
      <c r="B24" s="70">
        <v>41</v>
      </c>
      <c r="C24" s="71" t="s">
        <v>310</v>
      </c>
      <c r="D24" s="113">
        <v>170630.75</v>
      </c>
      <c r="E24" s="113">
        <f>D24/D26*100</f>
        <v>2.1158889833953429</v>
      </c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8"/>
    </row>
    <row r="25" spans="2:26" x14ac:dyDescent="0.25">
      <c r="B25" s="70">
        <v>42</v>
      </c>
      <c r="C25" s="71" t="s">
        <v>311</v>
      </c>
      <c r="D25" s="113">
        <v>2728433.55</v>
      </c>
      <c r="E25" s="113">
        <f>D25/D26*100</f>
        <v>33.833658296474972</v>
      </c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8"/>
    </row>
    <row r="26" spans="2:26" ht="15.75" thickBot="1" x14ac:dyDescent="0.3">
      <c r="B26" s="115"/>
      <c r="C26" s="119" t="s">
        <v>312</v>
      </c>
      <c r="D26" s="116">
        <f>SUM(D21:D25)</f>
        <v>8064258.1600000001</v>
      </c>
      <c r="E26" s="116">
        <f>SUM(E21:E25)</f>
        <v>100</v>
      </c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9"/>
    </row>
    <row r="28" spans="2:26" ht="15.75" thickBot="1" x14ac:dyDescent="0.3"/>
    <row r="29" spans="2:26" ht="90" customHeight="1" x14ac:dyDescent="0.35">
      <c r="B29" s="175" t="s">
        <v>318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7"/>
      <c r="Z29" s="162" t="s">
        <v>327</v>
      </c>
    </row>
    <row r="30" spans="2:26" x14ac:dyDescent="0.25">
      <c r="B30" s="70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2"/>
    </row>
    <row r="31" spans="2:26" ht="45" x14ac:dyDescent="0.25">
      <c r="B31" s="121" t="s">
        <v>319</v>
      </c>
      <c r="C31" s="161" t="s">
        <v>184</v>
      </c>
      <c r="D31" s="161" t="s">
        <v>265</v>
      </c>
      <c r="E31" s="147" t="s">
        <v>297</v>
      </c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2"/>
    </row>
    <row r="32" spans="2:26" x14ac:dyDescent="0.25">
      <c r="B32" s="70">
        <v>1</v>
      </c>
      <c r="C32" s="71">
        <v>2</v>
      </c>
      <c r="D32" s="71">
        <v>3</v>
      </c>
      <c r="E32" s="71">
        <v>4</v>
      </c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/>
    </row>
    <row r="33" spans="2:26" x14ac:dyDescent="0.25"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2"/>
    </row>
    <row r="34" spans="2:26" ht="30" x14ac:dyDescent="0.25">
      <c r="B34" s="70">
        <v>63</v>
      </c>
      <c r="C34" s="124" t="s">
        <v>320</v>
      </c>
      <c r="D34" s="113">
        <v>180100</v>
      </c>
      <c r="E34" s="113">
        <f>D34/D39*100</f>
        <v>2.4435214545281121</v>
      </c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2"/>
    </row>
    <row r="35" spans="2:26" x14ac:dyDescent="0.25">
      <c r="B35" s="70">
        <v>64</v>
      </c>
      <c r="C35" s="71" t="s">
        <v>321</v>
      </c>
      <c r="D35" s="113">
        <v>56.22</v>
      </c>
      <c r="E35" s="113">
        <f>D35/D39*100</f>
        <v>7.6276944016418912E-4</v>
      </c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2"/>
    </row>
    <row r="36" spans="2:26" ht="30" x14ac:dyDescent="0.25">
      <c r="B36" s="70">
        <v>65</v>
      </c>
      <c r="C36" s="124" t="s">
        <v>322</v>
      </c>
      <c r="D36" s="113">
        <v>4390028.5</v>
      </c>
      <c r="E36" s="113">
        <f>D36/D39*100</f>
        <v>59.562070104052559</v>
      </c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2"/>
    </row>
    <row r="37" spans="2:26" ht="45" x14ac:dyDescent="0.25">
      <c r="B37" s="70">
        <v>66</v>
      </c>
      <c r="C37" s="124" t="s">
        <v>323</v>
      </c>
      <c r="D37" s="113">
        <v>414770.8</v>
      </c>
      <c r="E37" s="113">
        <f>D37/D39*100</f>
        <v>5.6274366935690647</v>
      </c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2"/>
    </row>
    <row r="38" spans="2:26" ht="30" x14ac:dyDescent="0.25">
      <c r="B38" s="70">
        <v>67</v>
      </c>
      <c r="C38" s="124" t="s">
        <v>324</v>
      </c>
      <c r="D38" s="113">
        <v>2385554.7599999998</v>
      </c>
      <c r="E38" s="113">
        <f>D38/D39*100</f>
        <v>32.366208978410107</v>
      </c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2"/>
    </row>
    <row r="39" spans="2:26" ht="15.75" thickBot="1" x14ac:dyDescent="0.3">
      <c r="B39" s="115"/>
      <c r="C39" s="119" t="s">
        <v>187</v>
      </c>
      <c r="D39" s="116">
        <f>SUM(D34:D38)</f>
        <v>7370510.2799999993</v>
      </c>
      <c r="E39" s="116">
        <f>SUM(E34:E38)</f>
        <v>100</v>
      </c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20"/>
    </row>
    <row r="41" spans="2:26" ht="15.75" thickBot="1" x14ac:dyDescent="0.3"/>
    <row r="42" spans="2:26" ht="94.5" customHeight="1" x14ac:dyDescent="0.35">
      <c r="B42" s="175" t="s">
        <v>325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  <c r="Z42" s="162" t="s">
        <v>330</v>
      </c>
    </row>
    <row r="43" spans="2:26" x14ac:dyDescent="0.25">
      <c r="B43" s="70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2"/>
    </row>
    <row r="44" spans="2:26" ht="45" x14ac:dyDescent="0.25">
      <c r="B44" s="121" t="s">
        <v>317</v>
      </c>
      <c r="C44" s="161" t="s">
        <v>184</v>
      </c>
      <c r="D44" s="161" t="s">
        <v>260</v>
      </c>
      <c r="E44" s="147" t="s">
        <v>326</v>
      </c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2"/>
    </row>
    <row r="45" spans="2:26" x14ac:dyDescent="0.25">
      <c r="B45" s="70">
        <v>1</v>
      </c>
      <c r="C45" s="71">
        <v>2</v>
      </c>
      <c r="D45" s="71">
        <v>3</v>
      </c>
      <c r="E45" s="71">
        <v>4</v>
      </c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2"/>
    </row>
    <row r="46" spans="2:26" x14ac:dyDescent="0.25">
      <c r="B46" s="70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2"/>
    </row>
    <row r="47" spans="2:26" x14ac:dyDescent="0.25">
      <c r="B47" s="70">
        <v>11</v>
      </c>
      <c r="C47" s="71" t="s">
        <v>202</v>
      </c>
      <c r="D47" s="113">
        <v>2385554.7599999998</v>
      </c>
      <c r="E47" s="113">
        <f>D47/D54*100</f>
        <v>29.581825292160534</v>
      </c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2"/>
    </row>
    <row r="48" spans="2:26" x14ac:dyDescent="0.25">
      <c r="B48" s="70">
        <v>32</v>
      </c>
      <c r="C48" s="71" t="s">
        <v>95</v>
      </c>
      <c r="D48" s="113">
        <v>186925.75</v>
      </c>
      <c r="E48" s="113">
        <f>D48/D54*100</f>
        <v>2.3179534470657375</v>
      </c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2"/>
    </row>
    <row r="49" spans="2:25" x14ac:dyDescent="0.25">
      <c r="B49" s="70">
        <v>47</v>
      </c>
      <c r="C49" s="71" t="s">
        <v>185</v>
      </c>
      <c r="D49" s="113">
        <v>3549639.51</v>
      </c>
      <c r="E49" s="113">
        <f>D49/D54*100</f>
        <v>44.016937944853687</v>
      </c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2"/>
    </row>
    <row r="50" spans="2:25" x14ac:dyDescent="0.25">
      <c r="B50" s="70">
        <v>53</v>
      </c>
      <c r="C50" s="71" t="s">
        <v>189</v>
      </c>
      <c r="D50" s="113">
        <v>1668903.14</v>
      </c>
      <c r="E50" s="113">
        <f>D50/D54*100</f>
        <v>20.695060932920335</v>
      </c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2"/>
    </row>
    <row r="51" spans="2:25" x14ac:dyDescent="0.25">
      <c r="B51" s="70">
        <v>55</v>
      </c>
      <c r="C51" s="71" t="s">
        <v>244</v>
      </c>
      <c r="D51" s="113">
        <v>174050</v>
      </c>
      <c r="E51" s="113">
        <f>D51/D54*100</f>
        <v>2.158289039695128</v>
      </c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2"/>
    </row>
    <row r="52" spans="2:25" x14ac:dyDescent="0.25">
      <c r="B52" s="70">
        <v>58</v>
      </c>
      <c r="C52" s="71" t="s">
        <v>224</v>
      </c>
      <c r="D52" s="113">
        <v>24500</v>
      </c>
      <c r="E52" s="113">
        <f>D52/D54*100</f>
        <v>0.30380971831387904</v>
      </c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2"/>
    </row>
    <row r="53" spans="2:25" x14ac:dyDescent="0.25">
      <c r="B53" s="70">
        <v>62</v>
      </c>
      <c r="C53" s="71" t="s">
        <v>257</v>
      </c>
      <c r="D53" s="113">
        <v>74685</v>
      </c>
      <c r="E53" s="113">
        <f>D53/D54*100</f>
        <v>0.926123624990696</v>
      </c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2"/>
    </row>
    <row r="54" spans="2:25" ht="15.75" thickBot="1" x14ac:dyDescent="0.3">
      <c r="B54" s="115"/>
      <c r="C54" s="119" t="s">
        <v>187</v>
      </c>
      <c r="D54" s="116">
        <f>SUM(D47:D53)</f>
        <v>8064258.1599999992</v>
      </c>
      <c r="E54" s="116">
        <f>SUM(E47:E53)</f>
        <v>100</v>
      </c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20"/>
    </row>
  </sheetData>
  <mergeCells count="4">
    <mergeCell ref="B2:Y2"/>
    <mergeCell ref="B17:Y17"/>
    <mergeCell ref="B29:Y29"/>
    <mergeCell ref="B42:Y42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8"/>
  <sheetViews>
    <sheetView workbookViewId="0">
      <selection activeCell="H17" sqref="H17:I17"/>
    </sheetView>
  </sheetViews>
  <sheetFormatPr defaultRowHeight="15" x14ac:dyDescent="0.25"/>
  <cols>
    <col min="5" max="5" width="23.42578125" customWidth="1"/>
    <col min="6" max="7" width="22.7109375" customWidth="1"/>
    <col min="9" max="9" width="14.28515625" customWidth="1"/>
    <col min="11" max="11" width="14.42578125" customWidth="1"/>
  </cols>
  <sheetData>
    <row r="1" spans="2:23" ht="15.75" thickBot="1" x14ac:dyDescent="0.3"/>
    <row r="2" spans="2:23" ht="141" customHeight="1" x14ac:dyDescent="0.25">
      <c r="B2" s="178" t="s">
        <v>295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80"/>
    </row>
    <row r="3" spans="2:23" ht="35.25" customHeight="1" x14ac:dyDescent="0.25">
      <c r="B3" s="144" t="s">
        <v>12</v>
      </c>
      <c r="C3" s="211" t="s">
        <v>0</v>
      </c>
      <c r="D3" s="212"/>
      <c r="E3" s="212"/>
      <c r="F3" s="145" t="s">
        <v>294</v>
      </c>
      <c r="G3" s="145" t="s">
        <v>298</v>
      </c>
      <c r="H3" s="211" t="s">
        <v>248</v>
      </c>
      <c r="I3" s="212"/>
      <c r="J3" s="211" t="s">
        <v>260</v>
      </c>
      <c r="K3" s="212"/>
      <c r="L3" s="211" t="s">
        <v>226</v>
      </c>
      <c r="M3" s="212"/>
      <c r="N3" s="212"/>
      <c r="O3" s="211" t="s">
        <v>227</v>
      </c>
      <c r="P3" s="212"/>
      <c r="Q3" s="213"/>
      <c r="T3">
        <v>1</v>
      </c>
    </row>
    <row r="4" spans="2:23" ht="30" customHeight="1" x14ac:dyDescent="0.25">
      <c r="B4" s="37">
        <v>1</v>
      </c>
      <c r="C4" s="214">
        <v>2</v>
      </c>
      <c r="D4" s="215"/>
      <c r="E4" s="215"/>
      <c r="F4" s="36">
        <v>3</v>
      </c>
      <c r="G4" s="36"/>
      <c r="H4" s="214">
        <v>4</v>
      </c>
      <c r="I4" s="215"/>
      <c r="J4" s="214">
        <v>5</v>
      </c>
      <c r="K4" s="215"/>
      <c r="L4" s="214">
        <v>6</v>
      </c>
      <c r="M4" s="215"/>
      <c r="N4" s="215"/>
      <c r="O4" s="214">
        <v>7</v>
      </c>
      <c r="P4" s="215"/>
      <c r="Q4" s="216"/>
    </row>
    <row r="5" spans="2:23" ht="30" customHeight="1" x14ac:dyDescent="0.25">
      <c r="B5" s="208" t="s">
        <v>93</v>
      </c>
      <c r="C5" s="209"/>
      <c r="D5" s="209"/>
      <c r="E5" s="210"/>
      <c r="F5" s="106">
        <f>F6+F52</f>
        <v>4117325.44</v>
      </c>
      <c r="G5" s="106">
        <f>G6+G52</f>
        <v>10558183</v>
      </c>
      <c r="H5" s="204">
        <f>H6+H52</f>
        <v>10558183</v>
      </c>
      <c r="I5" s="205"/>
      <c r="J5" s="204">
        <f>J68</f>
        <v>8064258.1600000001</v>
      </c>
      <c r="K5" s="205"/>
      <c r="L5" s="204">
        <f t="shared" ref="L5:L36" si="0">J5/F5*100</f>
        <v>195.8615678434202</v>
      </c>
      <c r="M5" s="206"/>
      <c r="N5" s="206"/>
      <c r="O5" s="204">
        <f>J5/H5*100</f>
        <v>76.379223205356453</v>
      </c>
      <c r="P5" s="206"/>
      <c r="Q5" s="207"/>
      <c r="V5">
        <v>1</v>
      </c>
    </row>
    <row r="6" spans="2:23" ht="30" customHeight="1" x14ac:dyDescent="0.25">
      <c r="B6" s="38" t="s">
        <v>53</v>
      </c>
      <c r="C6" s="197" t="s">
        <v>54</v>
      </c>
      <c r="D6" s="198"/>
      <c r="E6" s="198"/>
      <c r="F6" s="35">
        <f>F47+F7+F15</f>
        <v>3461640.8</v>
      </c>
      <c r="G6" s="35">
        <f>G7+G15+G47</f>
        <v>5872102</v>
      </c>
      <c r="H6" s="196">
        <f>H7+H15+H47</f>
        <v>5872102</v>
      </c>
      <c r="I6" s="184"/>
      <c r="J6" s="196">
        <f>J7+J15+J47</f>
        <v>5165193.8600000003</v>
      </c>
      <c r="K6" s="184"/>
      <c r="L6" s="196">
        <f t="shared" si="0"/>
        <v>149.21230013235345</v>
      </c>
      <c r="M6" s="184"/>
      <c r="N6" s="184"/>
      <c r="O6" s="196">
        <f>J6/H6*100</f>
        <v>87.961582751798247</v>
      </c>
      <c r="P6" s="184"/>
      <c r="Q6" s="185"/>
    </row>
    <row r="7" spans="2:23" ht="30" customHeight="1" x14ac:dyDescent="0.25">
      <c r="B7" s="39" t="s">
        <v>55</v>
      </c>
      <c r="C7" s="181" t="s">
        <v>56</v>
      </c>
      <c r="D7" s="182"/>
      <c r="E7" s="182"/>
      <c r="F7" s="34">
        <f>F8+F11+F13</f>
        <v>1770300.84</v>
      </c>
      <c r="G7" s="34">
        <f>G8+G11+G13</f>
        <v>2297911</v>
      </c>
      <c r="H7" s="183">
        <f>H8+H11+H13</f>
        <v>2295790.0500000003</v>
      </c>
      <c r="I7" s="184"/>
      <c r="J7" s="183">
        <f>J8+J11+J13</f>
        <v>2284450.96</v>
      </c>
      <c r="K7" s="184"/>
      <c r="L7" s="183">
        <f t="shared" si="0"/>
        <v>129.04309303722636</v>
      </c>
      <c r="M7" s="184"/>
      <c r="N7" s="184"/>
      <c r="O7" s="183">
        <f t="shared" ref="O7:O68" si="1">J7/H7*100</f>
        <v>99.506092031368439</v>
      </c>
      <c r="P7" s="184"/>
      <c r="Q7" s="185"/>
      <c r="W7">
        <v>1</v>
      </c>
    </row>
    <row r="8" spans="2:23" ht="30" customHeight="1" x14ac:dyDescent="0.25">
      <c r="B8" s="155" t="s">
        <v>57</v>
      </c>
      <c r="C8" s="191" t="s">
        <v>58</v>
      </c>
      <c r="D8" s="201"/>
      <c r="E8" s="201"/>
      <c r="F8" s="156">
        <f>F9+F10</f>
        <v>1389010.9400000002</v>
      </c>
      <c r="G8" s="156">
        <f>G9+G10</f>
        <v>1775252</v>
      </c>
      <c r="H8" s="193">
        <f>H9+H10</f>
        <v>1764660.12</v>
      </c>
      <c r="I8" s="202"/>
      <c r="J8" s="193">
        <f>J9+J10</f>
        <v>1754346.75</v>
      </c>
      <c r="K8" s="202"/>
      <c r="L8" s="193">
        <f t="shared" si="0"/>
        <v>126.30186699609433</v>
      </c>
      <c r="M8" s="202"/>
      <c r="N8" s="202"/>
      <c r="O8" s="193">
        <f t="shared" si="1"/>
        <v>99.415560544316023</v>
      </c>
      <c r="P8" s="202"/>
      <c r="Q8" s="203"/>
    </row>
    <row r="9" spans="2:23" ht="30" customHeight="1" x14ac:dyDescent="0.25">
      <c r="B9" s="39" t="s">
        <v>99</v>
      </c>
      <c r="C9" s="181" t="s">
        <v>98</v>
      </c>
      <c r="D9" s="182"/>
      <c r="E9" s="182"/>
      <c r="F9" s="34">
        <v>1352768.33</v>
      </c>
      <c r="G9" s="34">
        <v>1736252</v>
      </c>
      <c r="H9" s="183">
        <v>1721929.28</v>
      </c>
      <c r="I9" s="184"/>
      <c r="J9" s="183">
        <v>1716615.91</v>
      </c>
      <c r="K9" s="184"/>
      <c r="L9" s="183">
        <f t="shared" si="0"/>
        <v>126.8965181939172</v>
      </c>
      <c r="M9" s="184"/>
      <c r="N9" s="184"/>
      <c r="O9" s="183">
        <f t="shared" si="1"/>
        <v>99.691429255445371</v>
      </c>
      <c r="P9" s="184"/>
      <c r="Q9" s="185"/>
    </row>
    <row r="10" spans="2:23" ht="30" customHeight="1" x14ac:dyDescent="0.25">
      <c r="B10" s="39" t="s">
        <v>100</v>
      </c>
      <c r="C10" s="181" t="s">
        <v>101</v>
      </c>
      <c r="D10" s="182"/>
      <c r="E10" s="182"/>
      <c r="F10" s="34">
        <v>36242.61</v>
      </c>
      <c r="G10" s="34">
        <v>39000</v>
      </c>
      <c r="H10" s="183">
        <v>42730.84</v>
      </c>
      <c r="I10" s="184"/>
      <c r="J10" s="183">
        <v>37730.839999999997</v>
      </c>
      <c r="K10" s="184"/>
      <c r="L10" s="183">
        <f t="shared" si="0"/>
        <v>104.1062991876137</v>
      </c>
      <c r="M10" s="184"/>
      <c r="N10" s="184"/>
      <c r="O10" s="183">
        <f t="shared" si="1"/>
        <v>88.298849262031823</v>
      </c>
      <c r="P10" s="184"/>
      <c r="Q10" s="185"/>
    </row>
    <row r="11" spans="2:23" ht="30" customHeight="1" x14ac:dyDescent="0.25">
      <c r="B11" s="155" t="s">
        <v>59</v>
      </c>
      <c r="C11" s="191" t="s">
        <v>60</v>
      </c>
      <c r="D11" s="201"/>
      <c r="E11" s="201"/>
      <c r="F11" s="156">
        <f>F12</f>
        <v>152103.18</v>
      </c>
      <c r="G11" s="156">
        <f>G12</f>
        <v>240200</v>
      </c>
      <c r="H11" s="193">
        <f>H12</f>
        <v>240483.6</v>
      </c>
      <c r="I11" s="202"/>
      <c r="J11" s="193">
        <f>J12</f>
        <v>240637.01</v>
      </c>
      <c r="K11" s="202"/>
      <c r="L11" s="193">
        <f t="shared" si="0"/>
        <v>158.20642934618462</v>
      </c>
      <c r="M11" s="202"/>
      <c r="N11" s="202"/>
      <c r="O11" s="193">
        <f t="shared" si="1"/>
        <v>100.06379229186521</v>
      </c>
      <c r="P11" s="202"/>
      <c r="Q11" s="203"/>
    </row>
    <row r="12" spans="2:23" ht="30" customHeight="1" x14ac:dyDescent="0.25">
      <c r="B12" s="39" t="s">
        <v>102</v>
      </c>
      <c r="C12" s="181" t="s">
        <v>60</v>
      </c>
      <c r="D12" s="182"/>
      <c r="E12" s="182"/>
      <c r="F12" s="34">
        <v>152103.18</v>
      </c>
      <c r="G12" s="34">
        <v>240200</v>
      </c>
      <c r="H12" s="183">
        <v>240483.6</v>
      </c>
      <c r="I12" s="184"/>
      <c r="J12" s="183">
        <v>240637.01</v>
      </c>
      <c r="K12" s="184"/>
      <c r="L12" s="183">
        <f t="shared" si="0"/>
        <v>158.20642934618462</v>
      </c>
      <c r="M12" s="184"/>
      <c r="N12" s="184"/>
      <c r="O12" s="183">
        <f t="shared" si="1"/>
        <v>100.06379229186521</v>
      </c>
      <c r="P12" s="184"/>
      <c r="Q12" s="185"/>
      <c r="V12">
        <v>1</v>
      </c>
    </row>
    <row r="13" spans="2:23" ht="30" customHeight="1" x14ac:dyDescent="0.25">
      <c r="B13" s="155" t="s">
        <v>61</v>
      </c>
      <c r="C13" s="191" t="s">
        <v>62</v>
      </c>
      <c r="D13" s="201"/>
      <c r="E13" s="201"/>
      <c r="F13" s="156">
        <f>F14</f>
        <v>229186.72</v>
      </c>
      <c r="G13" s="156">
        <f>G14</f>
        <v>282459</v>
      </c>
      <c r="H13" s="193">
        <f>H14</f>
        <v>290646.33</v>
      </c>
      <c r="I13" s="202"/>
      <c r="J13" s="193">
        <f>J14</f>
        <v>289467.2</v>
      </c>
      <c r="K13" s="202"/>
      <c r="L13" s="193">
        <f t="shared" si="0"/>
        <v>126.30190789413977</v>
      </c>
      <c r="M13" s="202"/>
      <c r="N13" s="202"/>
      <c r="O13" s="193">
        <f t="shared" si="1"/>
        <v>99.594307624665348</v>
      </c>
      <c r="P13" s="202"/>
      <c r="Q13" s="203"/>
    </row>
    <row r="14" spans="2:23" ht="30" customHeight="1" x14ac:dyDescent="0.25">
      <c r="B14" s="39" t="s">
        <v>103</v>
      </c>
      <c r="C14" s="181" t="s">
        <v>104</v>
      </c>
      <c r="D14" s="182"/>
      <c r="E14" s="182"/>
      <c r="F14" s="34">
        <v>229186.72</v>
      </c>
      <c r="G14" s="34">
        <v>282459</v>
      </c>
      <c r="H14" s="183">
        <v>290646.33</v>
      </c>
      <c r="I14" s="184"/>
      <c r="J14" s="183">
        <v>289467.2</v>
      </c>
      <c r="K14" s="184"/>
      <c r="L14" s="183">
        <f t="shared" si="0"/>
        <v>126.30190789413977</v>
      </c>
      <c r="M14" s="184"/>
      <c r="N14" s="184"/>
      <c r="O14" s="183">
        <f t="shared" si="1"/>
        <v>99.594307624665348</v>
      </c>
      <c r="P14" s="184"/>
      <c r="Q14" s="185"/>
    </row>
    <row r="15" spans="2:23" ht="30" customHeight="1" x14ac:dyDescent="0.25">
      <c r="B15" s="39" t="s">
        <v>63</v>
      </c>
      <c r="C15" s="181" t="s">
        <v>64</v>
      </c>
      <c r="D15" s="182"/>
      <c r="E15" s="182"/>
      <c r="F15" s="34">
        <f>F16+F21+F28+F38+F40</f>
        <v>1659453.5499999998</v>
      </c>
      <c r="G15" s="34">
        <f>G16+G21+G28+G38+G40</f>
        <v>3484281</v>
      </c>
      <c r="H15" s="183">
        <f>H16+H21+H28+H38+H40</f>
        <v>3486401.95</v>
      </c>
      <c r="I15" s="184"/>
      <c r="J15" s="183">
        <f>J16+J21+J28+J38+J40</f>
        <v>2795785.53</v>
      </c>
      <c r="K15" s="184"/>
      <c r="L15" s="183">
        <f t="shared" si="0"/>
        <v>168.47627521722438</v>
      </c>
      <c r="M15" s="184"/>
      <c r="N15" s="184"/>
      <c r="O15" s="183">
        <f t="shared" si="1"/>
        <v>80.19114175862596</v>
      </c>
      <c r="P15" s="184"/>
      <c r="Q15" s="185"/>
    </row>
    <row r="16" spans="2:23" ht="30" customHeight="1" x14ac:dyDescent="0.25">
      <c r="B16" s="155" t="s">
        <v>65</v>
      </c>
      <c r="C16" s="191" t="s">
        <v>66</v>
      </c>
      <c r="D16" s="201"/>
      <c r="E16" s="201"/>
      <c r="F16" s="156">
        <f>SUM(F17:F20)</f>
        <v>30014.29</v>
      </c>
      <c r="G16" s="156">
        <f>SUM(G17:G20)</f>
        <v>64853</v>
      </c>
      <c r="H16" s="193">
        <f>SUM(H17:I20)</f>
        <v>66973.19</v>
      </c>
      <c r="I16" s="202"/>
      <c r="J16" s="193">
        <f>SUM(J17:J20)</f>
        <v>56293.840000000004</v>
      </c>
      <c r="K16" s="202"/>
      <c r="L16" s="193">
        <f t="shared" si="0"/>
        <v>187.55679378056254</v>
      </c>
      <c r="M16" s="202"/>
      <c r="N16" s="202"/>
      <c r="O16" s="193">
        <f t="shared" si="1"/>
        <v>84.054290978225765</v>
      </c>
      <c r="P16" s="202"/>
      <c r="Q16" s="203"/>
    </row>
    <row r="17" spans="2:17" ht="30" customHeight="1" x14ac:dyDescent="0.25">
      <c r="B17" s="39" t="s">
        <v>105</v>
      </c>
      <c r="C17" s="181" t="s">
        <v>106</v>
      </c>
      <c r="D17" s="182"/>
      <c r="E17" s="182"/>
      <c r="F17" s="34">
        <v>3999.82</v>
      </c>
      <c r="G17" s="34">
        <v>15853</v>
      </c>
      <c r="H17" s="183">
        <v>15852.24</v>
      </c>
      <c r="I17" s="184"/>
      <c r="J17" s="183">
        <v>11793.93</v>
      </c>
      <c r="K17" s="184"/>
      <c r="L17" s="183">
        <f t="shared" si="0"/>
        <v>294.86151876834458</v>
      </c>
      <c r="M17" s="184"/>
      <c r="N17" s="184"/>
      <c r="O17" s="183">
        <f t="shared" si="1"/>
        <v>74.399138544458083</v>
      </c>
      <c r="P17" s="184"/>
      <c r="Q17" s="185"/>
    </row>
    <row r="18" spans="2:17" ht="30" customHeight="1" x14ac:dyDescent="0.25">
      <c r="B18" s="39" t="s">
        <v>107</v>
      </c>
      <c r="C18" s="181" t="s">
        <v>108</v>
      </c>
      <c r="D18" s="182"/>
      <c r="E18" s="182"/>
      <c r="F18" s="34">
        <v>24008.47</v>
      </c>
      <c r="G18" s="34">
        <v>44000</v>
      </c>
      <c r="H18" s="183">
        <v>46120.95</v>
      </c>
      <c r="I18" s="184"/>
      <c r="J18" s="183">
        <v>43507.91</v>
      </c>
      <c r="K18" s="184"/>
      <c r="L18" s="183">
        <f t="shared" si="0"/>
        <v>181.21900312681316</v>
      </c>
      <c r="M18" s="184"/>
      <c r="N18" s="184"/>
      <c r="O18" s="183">
        <f t="shared" si="1"/>
        <v>94.334375159228088</v>
      </c>
      <c r="P18" s="184"/>
      <c r="Q18" s="185"/>
    </row>
    <row r="19" spans="2:17" ht="30" customHeight="1" x14ac:dyDescent="0.25">
      <c r="B19" s="39" t="s">
        <v>109</v>
      </c>
      <c r="C19" s="181" t="s">
        <v>110</v>
      </c>
      <c r="D19" s="182"/>
      <c r="E19" s="182"/>
      <c r="F19" s="34">
        <v>0</v>
      </c>
      <c r="G19" s="34">
        <v>3000</v>
      </c>
      <c r="H19" s="183">
        <v>3000</v>
      </c>
      <c r="I19" s="184"/>
      <c r="J19" s="183">
        <v>0</v>
      </c>
      <c r="K19" s="184"/>
      <c r="L19" s="183" t="e">
        <f t="shared" si="0"/>
        <v>#DIV/0!</v>
      </c>
      <c r="M19" s="184"/>
      <c r="N19" s="184"/>
      <c r="O19" s="183">
        <f t="shared" si="1"/>
        <v>0</v>
      </c>
      <c r="P19" s="184"/>
      <c r="Q19" s="185"/>
    </row>
    <row r="20" spans="2:17" ht="32.1" customHeight="1" x14ac:dyDescent="0.25">
      <c r="B20" s="39" t="s">
        <v>111</v>
      </c>
      <c r="C20" s="181" t="s">
        <v>112</v>
      </c>
      <c r="D20" s="182"/>
      <c r="E20" s="182"/>
      <c r="F20" s="34">
        <v>2006</v>
      </c>
      <c r="G20" s="34">
        <v>2000</v>
      </c>
      <c r="H20" s="183">
        <v>2000</v>
      </c>
      <c r="I20" s="184"/>
      <c r="J20" s="183">
        <v>992</v>
      </c>
      <c r="K20" s="184"/>
      <c r="L20" s="183">
        <f t="shared" si="0"/>
        <v>49.451645064805582</v>
      </c>
      <c r="M20" s="184"/>
      <c r="N20" s="184"/>
      <c r="O20" s="183">
        <f t="shared" si="1"/>
        <v>49.6</v>
      </c>
      <c r="P20" s="184"/>
      <c r="Q20" s="185"/>
    </row>
    <row r="21" spans="2:17" ht="30" customHeight="1" x14ac:dyDescent="0.25">
      <c r="B21" s="155" t="s">
        <v>67</v>
      </c>
      <c r="C21" s="191" t="s">
        <v>68</v>
      </c>
      <c r="D21" s="201"/>
      <c r="E21" s="201"/>
      <c r="F21" s="156">
        <f>SUM(F22:F27)</f>
        <v>174876.65</v>
      </c>
      <c r="G21" s="156">
        <f>SUM(G22:G27)</f>
        <v>498902</v>
      </c>
      <c r="H21" s="193">
        <f>SUM(H22:H27)</f>
        <v>498902.76</v>
      </c>
      <c r="I21" s="202"/>
      <c r="J21" s="193">
        <f>SUM(J22:J27)</f>
        <v>500091.24</v>
      </c>
      <c r="K21" s="202"/>
      <c r="L21" s="193">
        <f t="shared" si="0"/>
        <v>285.96798943712611</v>
      </c>
      <c r="M21" s="202"/>
      <c r="N21" s="202"/>
      <c r="O21" s="193">
        <f t="shared" si="1"/>
        <v>100.23821876631831</v>
      </c>
      <c r="P21" s="202"/>
      <c r="Q21" s="203"/>
    </row>
    <row r="22" spans="2:17" ht="30" customHeight="1" x14ac:dyDescent="0.25">
      <c r="B22" s="39" t="s">
        <v>113</v>
      </c>
      <c r="C22" s="181" t="s">
        <v>114</v>
      </c>
      <c r="D22" s="182"/>
      <c r="E22" s="182"/>
      <c r="F22" s="34">
        <v>47082.080000000002</v>
      </c>
      <c r="G22" s="34">
        <v>133552</v>
      </c>
      <c r="H22" s="183">
        <v>133552.76</v>
      </c>
      <c r="I22" s="184"/>
      <c r="J22" s="183">
        <v>130982.69</v>
      </c>
      <c r="K22" s="184"/>
      <c r="L22" s="183">
        <f t="shared" si="0"/>
        <v>278.20072944950607</v>
      </c>
      <c r="M22" s="184"/>
      <c r="N22" s="184"/>
      <c r="O22" s="183">
        <f t="shared" si="1"/>
        <v>98.075614461281063</v>
      </c>
      <c r="P22" s="184"/>
      <c r="Q22" s="185"/>
    </row>
    <row r="23" spans="2:17" ht="30" customHeight="1" x14ac:dyDescent="0.25">
      <c r="B23" s="39" t="s">
        <v>115</v>
      </c>
      <c r="C23" s="181" t="s">
        <v>116</v>
      </c>
      <c r="D23" s="182"/>
      <c r="E23" s="182"/>
      <c r="F23" s="34">
        <v>11394.21</v>
      </c>
      <c r="G23" s="34">
        <v>15000</v>
      </c>
      <c r="H23" s="183">
        <v>15000</v>
      </c>
      <c r="I23" s="184"/>
      <c r="J23" s="183">
        <v>12955.56</v>
      </c>
      <c r="K23" s="184"/>
      <c r="L23" s="183">
        <f t="shared" si="0"/>
        <v>113.70301231941487</v>
      </c>
      <c r="M23" s="184"/>
      <c r="N23" s="184"/>
      <c r="O23" s="183">
        <f t="shared" si="1"/>
        <v>86.370399999999989</v>
      </c>
      <c r="P23" s="184"/>
      <c r="Q23" s="185"/>
    </row>
    <row r="24" spans="2:17" ht="30" customHeight="1" x14ac:dyDescent="0.25">
      <c r="B24" s="39" t="s">
        <v>117</v>
      </c>
      <c r="C24" s="181" t="s">
        <v>118</v>
      </c>
      <c r="D24" s="182"/>
      <c r="E24" s="182"/>
      <c r="F24" s="34">
        <v>85563.92</v>
      </c>
      <c r="G24" s="34">
        <v>211602</v>
      </c>
      <c r="H24" s="183">
        <v>211602</v>
      </c>
      <c r="I24" s="184"/>
      <c r="J24" s="183">
        <v>201391.44</v>
      </c>
      <c r="K24" s="184"/>
      <c r="L24" s="183">
        <f t="shared" si="0"/>
        <v>235.36958101031371</v>
      </c>
      <c r="M24" s="184"/>
      <c r="N24" s="184"/>
      <c r="O24" s="183">
        <f t="shared" si="1"/>
        <v>95.174639181104155</v>
      </c>
      <c r="P24" s="184"/>
      <c r="Q24" s="185"/>
    </row>
    <row r="25" spans="2:17" ht="30" customHeight="1" x14ac:dyDescent="0.25">
      <c r="B25" s="39" t="s">
        <v>119</v>
      </c>
      <c r="C25" s="181" t="s">
        <v>120</v>
      </c>
      <c r="D25" s="182"/>
      <c r="E25" s="182"/>
      <c r="F25" s="34">
        <v>4122.37</v>
      </c>
      <c r="G25" s="34">
        <v>22163</v>
      </c>
      <c r="H25" s="183">
        <v>22163</v>
      </c>
      <c r="I25" s="184"/>
      <c r="J25" s="183">
        <v>40500.78</v>
      </c>
      <c r="K25" s="184"/>
      <c r="L25" s="183">
        <f t="shared" si="0"/>
        <v>982.46348581034692</v>
      </c>
      <c r="M25" s="184"/>
      <c r="N25" s="184"/>
      <c r="O25" s="183">
        <f t="shared" si="1"/>
        <v>182.74051346839326</v>
      </c>
      <c r="P25" s="184"/>
      <c r="Q25" s="185"/>
    </row>
    <row r="26" spans="2:17" ht="30" customHeight="1" x14ac:dyDescent="0.25">
      <c r="B26" s="39" t="s">
        <v>121</v>
      </c>
      <c r="C26" s="181" t="s">
        <v>122</v>
      </c>
      <c r="D26" s="182"/>
      <c r="E26" s="182"/>
      <c r="F26" s="34">
        <v>26714.07</v>
      </c>
      <c r="G26" s="34">
        <v>105897</v>
      </c>
      <c r="H26" s="183">
        <v>105897</v>
      </c>
      <c r="I26" s="184"/>
      <c r="J26" s="183">
        <v>101885.77</v>
      </c>
      <c r="K26" s="184"/>
      <c r="L26" s="183">
        <f t="shared" si="0"/>
        <v>381.39366259053753</v>
      </c>
      <c r="M26" s="184"/>
      <c r="N26" s="184"/>
      <c r="O26" s="183">
        <f t="shared" si="1"/>
        <v>96.212140098397498</v>
      </c>
      <c r="P26" s="184"/>
      <c r="Q26" s="185"/>
    </row>
    <row r="27" spans="2:17" ht="30" customHeight="1" x14ac:dyDescent="0.25">
      <c r="B27" s="39" t="s">
        <v>123</v>
      </c>
      <c r="C27" s="181" t="s">
        <v>124</v>
      </c>
      <c r="D27" s="182"/>
      <c r="E27" s="182"/>
      <c r="F27" s="34">
        <v>0</v>
      </c>
      <c r="G27" s="34">
        <v>10688</v>
      </c>
      <c r="H27" s="183">
        <v>10688</v>
      </c>
      <c r="I27" s="184"/>
      <c r="J27" s="183">
        <v>12375</v>
      </c>
      <c r="K27" s="184"/>
      <c r="L27" s="183" t="e">
        <f t="shared" si="0"/>
        <v>#DIV/0!</v>
      </c>
      <c r="M27" s="184"/>
      <c r="N27" s="184"/>
      <c r="O27" s="183">
        <f t="shared" si="1"/>
        <v>115.78405688622755</v>
      </c>
      <c r="P27" s="184"/>
      <c r="Q27" s="185"/>
    </row>
    <row r="28" spans="2:17" ht="30" customHeight="1" x14ac:dyDescent="0.25">
      <c r="B28" s="155" t="s">
        <v>69</v>
      </c>
      <c r="C28" s="191" t="s">
        <v>70</v>
      </c>
      <c r="D28" s="201"/>
      <c r="E28" s="201"/>
      <c r="F28" s="156">
        <f>SUM(F29:F37)</f>
        <v>1396289.0499999998</v>
      </c>
      <c r="G28" s="156">
        <f>SUM(G29:G37)</f>
        <v>2811322</v>
      </c>
      <c r="H28" s="193">
        <f>SUM(H29:H37)</f>
        <v>2811322</v>
      </c>
      <c r="I28" s="202"/>
      <c r="J28" s="193">
        <f>SUM(J29:J37)</f>
        <v>2145180.7599999998</v>
      </c>
      <c r="K28" s="202"/>
      <c r="L28" s="193">
        <f t="shared" si="0"/>
        <v>153.63443264129302</v>
      </c>
      <c r="M28" s="202"/>
      <c r="N28" s="202"/>
      <c r="O28" s="193">
        <f t="shared" si="1"/>
        <v>76.305053636687646</v>
      </c>
      <c r="P28" s="202"/>
      <c r="Q28" s="203"/>
    </row>
    <row r="29" spans="2:17" ht="30" customHeight="1" x14ac:dyDescent="0.25">
      <c r="B29" s="39" t="s">
        <v>125</v>
      </c>
      <c r="C29" s="181" t="s">
        <v>126</v>
      </c>
      <c r="D29" s="182"/>
      <c r="E29" s="182"/>
      <c r="F29" s="34">
        <v>65184.91</v>
      </c>
      <c r="G29" s="34">
        <v>70698</v>
      </c>
      <c r="H29" s="183">
        <v>70698</v>
      </c>
      <c r="I29" s="184"/>
      <c r="J29" s="183">
        <v>60405.2</v>
      </c>
      <c r="K29" s="184"/>
      <c r="L29" s="183">
        <f t="shared" si="0"/>
        <v>92.667459385922285</v>
      </c>
      <c r="M29" s="184"/>
      <c r="N29" s="184"/>
      <c r="O29" s="183">
        <f t="shared" si="1"/>
        <v>85.44117231039067</v>
      </c>
      <c r="P29" s="184"/>
      <c r="Q29" s="185"/>
    </row>
    <row r="30" spans="2:17" ht="30" customHeight="1" x14ac:dyDescent="0.25">
      <c r="B30" s="39" t="s">
        <v>127</v>
      </c>
      <c r="C30" s="181" t="s">
        <v>128</v>
      </c>
      <c r="D30" s="182"/>
      <c r="E30" s="182"/>
      <c r="F30" s="34">
        <v>150074.66</v>
      </c>
      <c r="G30" s="34">
        <v>296294</v>
      </c>
      <c r="H30" s="183">
        <v>296294</v>
      </c>
      <c r="I30" s="184"/>
      <c r="J30" s="183">
        <v>267986.58</v>
      </c>
      <c r="K30" s="184"/>
      <c r="L30" s="183">
        <f t="shared" si="0"/>
        <v>178.56884033587016</v>
      </c>
      <c r="M30" s="184"/>
      <c r="N30" s="184"/>
      <c r="O30" s="183">
        <f t="shared" si="1"/>
        <v>90.446171707830729</v>
      </c>
      <c r="P30" s="184"/>
      <c r="Q30" s="185"/>
    </row>
    <row r="31" spans="2:17" ht="30" customHeight="1" x14ac:dyDescent="0.25">
      <c r="B31" s="39" t="s">
        <v>129</v>
      </c>
      <c r="C31" s="181" t="s">
        <v>130</v>
      </c>
      <c r="D31" s="182"/>
      <c r="E31" s="182"/>
      <c r="F31" s="34">
        <v>15993</v>
      </c>
      <c r="G31" s="34">
        <v>42565</v>
      </c>
      <c r="H31" s="183">
        <v>42565</v>
      </c>
      <c r="I31" s="184"/>
      <c r="J31" s="183">
        <v>26351.99</v>
      </c>
      <c r="K31" s="184"/>
      <c r="L31" s="183">
        <f t="shared" si="0"/>
        <v>164.77202526105174</v>
      </c>
      <c r="M31" s="184"/>
      <c r="N31" s="184"/>
      <c r="O31" s="183">
        <f t="shared" si="1"/>
        <v>61.909996475977927</v>
      </c>
      <c r="P31" s="184"/>
      <c r="Q31" s="185"/>
    </row>
    <row r="32" spans="2:17" ht="30" customHeight="1" x14ac:dyDescent="0.25">
      <c r="B32" s="39" t="s">
        <v>131</v>
      </c>
      <c r="C32" s="181" t="s">
        <v>132</v>
      </c>
      <c r="D32" s="182"/>
      <c r="E32" s="182"/>
      <c r="F32" s="34">
        <v>45979.3</v>
      </c>
      <c r="G32" s="34">
        <v>66949</v>
      </c>
      <c r="H32" s="183">
        <v>66949</v>
      </c>
      <c r="I32" s="184"/>
      <c r="J32" s="183">
        <v>63708.03</v>
      </c>
      <c r="K32" s="184"/>
      <c r="L32" s="183">
        <f t="shared" si="0"/>
        <v>138.55806852213931</v>
      </c>
      <c r="M32" s="184"/>
      <c r="N32" s="184"/>
      <c r="O32" s="183">
        <f t="shared" si="1"/>
        <v>95.159046438333647</v>
      </c>
      <c r="P32" s="184"/>
      <c r="Q32" s="185"/>
    </row>
    <row r="33" spans="2:20" ht="30" customHeight="1" x14ac:dyDescent="0.25">
      <c r="B33" s="39" t="s">
        <v>133</v>
      </c>
      <c r="C33" s="181" t="s">
        <v>134</v>
      </c>
      <c r="D33" s="182"/>
      <c r="E33" s="182"/>
      <c r="F33" s="34">
        <v>48293.13</v>
      </c>
      <c r="G33" s="34">
        <v>46065</v>
      </c>
      <c r="H33" s="183">
        <v>46065</v>
      </c>
      <c r="I33" s="184"/>
      <c r="J33" s="183">
        <v>53502.5</v>
      </c>
      <c r="K33" s="184"/>
      <c r="L33" s="183">
        <f t="shared" si="0"/>
        <v>110.78697943165001</v>
      </c>
      <c r="M33" s="184"/>
      <c r="N33" s="184"/>
      <c r="O33" s="183">
        <f t="shared" si="1"/>
        <v>116.14566373602517</v>
      </c>
      <c r="P33" s="184"/>
      <c r="Q33" s="185"/>
    </row>
    <row r="34" spans="2:20" ht="30" customHeight="1" x14ac:dyDescent="0.25">
      <c r="B34" s="39" t="s">
        <v>135</v>
      </c>
      <c r="C34" s="181" t="s">
        <v>136</v>
      </c>
      <c r="D34" s="182"/>
      <c r="E34" s="182"/>
      <c r="F34" s="34">
        <v>3100</v>
      </c>
      <c r="G34" s="34">
        <v>19450</v>
      </c>
      <c r="H34" s="183">
        <v>19450</v>
      </c>
      <c r="I34" s="184"/>
      <c r="J34" s="183">
        <v>19450</v>
      </c>
      <c r="K34" s="184"/>
      <c r="L34" s="183">
        <f t="shared" si="0"/>
        <v>627.41935483870975</v>
      </c>
      <c r="M34" s="184"/>
      <c r="N34" s="184"/>
      <c r="O34" s="183">
        <f t="shared" si="1"/>
        <v>100</v>
      </c>
      <c r="P34" s="184"/>
      <c r="Q34" s="185"/>
    </row>
    <row r="35" spans="2:20" ht="30" customHeight="1" x14ac:dyDescent="0.25">
      <c r="B35" s="39" t="s">
        <v>137</v>
      </c>
      <c r="C35" s="181" t="s">
        <v>138</v>
      </c>
      <c r="D35" s="182"/>
      <c r="E35" s="182"/>
      <c r="F35" s="34">
        <v>811501.61</v>
      </c>
      <c r="G35" s="34">
        <v>1351486</v>
      </c>
      <c r="H35" s="183">
        <v>1351486</v>
      </c>
      <c r="I35" s="184"/>
      <c r="J35" s="183">
        <v>1193245.1399999999</v>
      </c>
      <c r="K35" s="184"/>
      <c r="L35" s="183">
        <f t="shared" si="0"/>
        <v>147.04162324459219</v>
      </c>
      <c r="M35" s="184"/>
      <c r="N35" s="184"/>
      <c r="O35" s="183">
        <f t="shared" si="1"/>
        <v>88.291343010582409</v>
      </c>
      <c r="P35" s="184"/>
      <c r="Q35" s="185"/>
    </row>
    <row r="36" spans="2:20" ht="30" customHeight="1" x14ac:dyDescent="0.25">
      <c r="B36" s="39" t="s">
        <v>139</v>
      </c>
      <c r="C36" s="181" t="s">
        <v>140</v>
      </c>
      <c r="D36" s="182"/>
      <c r="E36" s="182"/>
      <c r="F36" s="34">
        <v>39534.949999999997</v>
      </c>
      <c r="G36" s="34">
        <v>124308</v>
      </c>
      <c r="H36" s="183">
        <v>124308</v>
      </c>
      <c r="I36" s="184"/>
      <c r="J36" s="183">
        <v>127423.17</v>
      </c>
      <c r="K36" s="184"/>
      <c r="L36" s="183">
        <f t="shared" si="0"/>
        <v>322.30512495905526</v>
      </c>
      <c r="M36" s="184"/>
      <c r="N36" s="184"/>
      <c r="O36" s="183">
        <f t="shared" si="1"/>
        <v>102.5060092673038</v>
      </c>
      <c r="P36" s="184"/>
      <c r="Q36" s="185"/>
    </row>
    <row r="37" spans="2:20" ht="30" customHeight="1" x14ac:dyDescent="0.25">
      <c r="B37" s="39" t="s">
        <v>141</v>
      </c>
      <c r="C37" s="181" t="s">
        <v>142</v>
      </c>
      <c r="D37" s="182"/>
      <c r="E37" s="182"/>
      <c r="F37" s="34">
        <v>216627.49</v>
      </c>
      <c r="G37" s="34">
        <v>793507</v>
      </c>
      <c r="H37" s="183">
        <v>793507</v>
      </c>
      <c r="I37" s="184"/>
      <c r="J37" s="183">
        <v>333108.15000000002</v>
      </c>
      <c r="K37" s="184"/>
      <c r="L37" s="183">
        <f t="shared" ref="L37:L68" si="2">J37/F37*100</f>
        <v>153.77002706350891</v>
      </c>
      <c r="M37" s="184"/>
      <c r="N37" s="184"/>
      <c r="O37" s="183">
        <f t="shared" si="1"/>
        <v>41.979232697380112</v>
      </c>
      <c r="P37" s="184"/>
      <c r="Q37" s="185"/>
    </row>
    <row r="38" spans="2:20" ht="30" customHeight="1" x14ac:dyDescent="0.25">
      <c r="B38" s="155" t="s">
        <v>71</v>
      </c>
      <c r="C38" s="191" t="s">
        <v>72</v>
      </c>
      <c r="D38" s="201"/>
      <c r="E38" s="201"/>
      <c r="F38" s="156">
        <v>0</v>
      </c>
      <c r="G38" s="156">
        <f>G39</f>
        <v>5500</v>
      </c>
      <c r="H38" s="193">
        <f>H39</f>
        <v>5500</v>
      </c>
      <c r="I38" s="202"/>
      <c r="J38" s="193">
        <f>J39</f>
        <v>3012</v>
      </c>
      <c r="K38" s="202"/>
      <c r="L38" s="193" t="e">
        <f t="shared" si="2"/>
        <v>#DIV/0!</v>
      </c>
      <c r="M38" s="202"/>
      <c r="N38" s="202"/>
      <c r="O38" s="193">
        <f t="shared" si="1"/>
        <v>54.763636363636358</v>
      </c>
      <c r="P38" s="202"/>
      <c r="Q38" s="203"/>
    </row>
    <row r="39" spans="2:20" ht="30" customHeight="1" x14ac:dyDescent="0.25">
      <c r="B39" s="39" t="s">
        <v>143</v>
      </c>
      <c r="C39" s="181" t="s">
        <v>72</v>
      </c>
      <c r="D39" s="182"/>
      <c r="E39" s="182"/>
      <c r="F39" s="34">
        <v>0</v>
      </c>
      <c r="G39" s="34">
        <v>5500</v>
      </c>
      <c r="H39" s="183">
        <v>5500</v>
      </c>
      <c r="I39" s="184"/>
      <c r="J39" s="183">
        <v>3012</v>
      </c>
      <c r="K39" s="184"/>
      <c r="L39" s="183" t="e">
        <f t="shared" si="2"/>
        <v>#DIV/0!</v>
      </c>
      <c r="M39" s="184"/>
      <c r="N39" s="184"/>
      <c r="O39" s="183">
        <f t="shared" si="1"/>
        <v>54.763636363636358</v>
      </c>
      <c r="P39" s="184"/>
      <c r="Q39" s="185"/>
    </row>
    <row r="40" spans="2:20" ht="30" customHeight="1" x14ac:dyDescent="0.25">
      <c r="B40" s="155" t="s">
        <v>73</v>
      </c>
      <c r="C40" s="191" t="s">
        <v>74</v>
      </c>
      <c r="D40" s="192"/>
      <c r="E40" s="192"/>
      <c r="F40" s="156">
        <f>SUM(F41:F46)</f>
        <v>58273.56</v>
      </c>
      <c r="G40" s="156">
        <f>SUM(G41:G46)</f>
        <v>103704</v>
      </c>
      <c r="H40" s="193">
        <f>SUM(H41:H46)</f>
        <v>103704</v>
      </c>
      <c r="I40" s="194"/>
      <c r="J40" s="193">
        <f>SUM(J41:J46)</f>
        <v>91207.69</v>
      </c>
      <c r="K40" s="194"/>
      <c r="L40" s="193">
        <f t="shared" si="2"/>
        <v>156.51642013976837</v>
      </c>
      <c r="M40" s="194"/>
      <c r="N40" s="194"/>
      <c r="O40" s="193">
        <f t="shared" si="1"/>
        <v>87.950021214225103</v>
      </c>
      <c r="P40" s="194"/>
      <c r="Q40" s="195"/>
      <c r="T40">
        <v>1</v>
      </c>
    </row>
    <row r="41" spans="2:20" ht="34.5" customHeight="1" x14ac:dyDescent="0.25">
      <c r="B41" s="39" t="s">
        <v>144</v>
      </c>
      <c r="C41" s="181" t="s">
        <v>145</v>
      </c>
      <c r="D41" s="182"/>
      <c r="E41" s="182"/>
      <c r="F41" s="34">
        <v>12781.55</v>
      </c>
      <c r="G41" s="34">
        <v>17334.97</v>
      </c>
      <c r="H41" s="183">
        <v>17334.97</v>
      </c>
      <c r="I41" s="184"/>
      <c r="J41" s="183">
        <v>14134.97</v>
      </c>
      <c r="K41" s="184"/>
      <c r="L41" s="183">
        <f t="shared" si="2"/>
        <v>110.58885659407505</v>
      </c>
      <c r="M41" s="184"/>
      <c r="N41" s="184"/>
      <c r="O41" s="183">
        <f t="shared" si="1"/>
        <v>81.540204569145487</v>
      </c>
      <c r="P41" s="184"/>
      <c r="Q41" s="185"/>
    </row>
    <row r="42" spans="2:20" ht="30" customHeight="1" x14ac:dyDescent="0.25">
      <c r="B42" s="39" t="s">
        <v>146</v>
      </c>
      <c r="C42" s="181" t="s">
        <v>147</v>
      </c>
      <c r="D42" s="182"/>
      <c r="E42" s="182"/>
      <c r="F42" s="34">
        <v>29237.03</v>
      </c>
      <c r="G42" s="34">
        <v>43597.03</v>
      </c>
      <c r="H42" s="183">
        <v>43597.03</v>
      </c>
      <c r="I42" s="184"/>
      <c r="J42" s="183">
        <v>40994.69</v>
      </c>
      <c r="K42" s="184"/>
      <c r="L42" s="183">
        <f t="shared" si="2"/>
        <v>140.21496027469277</v>
      </c>
      <c r="M42" s="184"/>
      <c r="N42" s="184"/>
      <c r="O42" s="183">
        <f t="shared" si="1"/>
        <v>94.030923666130477</v>
      </c>
      <c r="P42" s="184"/>
      <c r="Q42" s="185"/>
    </row>
    <row r="43" spans="2:20" ht="30" customHeight="1" x14ac:dyDescent="0.25">
      <c r="B43" s="39" t="s">
        <v>148</v>
      </c>
      <c r="C43" s="181" t="s">
        <v>149</v>
      </c>
      <c r="D43" s="182"/>
      <c r="E43" s="182"/>
      <c r="F43" s="34">
        <v>10524.98</v>
      </c>
      <c r="G43" s="34">
        <v>12994</v>
      </c>
      <c r="H43" s="183">
        <v>12994</v>
      </c>
      <c r="I43" s="184"/>
      <c r="J43" s="183">
        <v>11837.82</v>
      </c>
      <c r="K43" s="184"/>
      <c r="L43" s="183">
        <f t="shared" si="2"/>
        <v>112.47356289513139</v>
      </c>
      <c r="M43" s="184"/>
      <c r="N43" s="184"/>
      <c r="O43" s="183">
        <f t="shared" si="1"/>
        <v>91.102201015853467</v>
      </c>
      <c r="P43" s="184"/>
      <c r="Q43" s="185"/>
    </row>
    <row r="44" spans="2:20" ht="30" customHeight="1" x14ac:dyDescent="0.25">
      <c r="B44" s="39" t="s">
        <v>150</v>
      </c>
      <c r="C44" s="181" t="s">
        <v>151</v>
      </c>
      <c r="D44" s="182"/>
      <c r="E44" s="182"/>
      <c r="F44" s="34">
        <v>5170</v>
      </c>
      <c r="G44" s="34">
        <v>6750</v>
      </c>
      <c r="H44" s="183">
        <v>6750</v>
      </c>
      <c r="I44" s="184"/>
      <c r="J44" s="183">
        <v>5202</v>
      </c>
      <c r="K44" s="184"/>
      <c r="L44" s="183">
        <f t="shared" si="2"/>
        <v>100.61895551257254</v>
      </c>
      <c r="M44" s="184"/>
      <c r="N44" s="184"/>
      <c r="O44" s="183">
        <f t="shared" si="1"/>
        <v>77.066666666666677</v>
      </c>
      <c r="P44" s="184"/>
      <c r="Q44" s="185"/>
    </row>
    <row r="45" spans="2:20" ht="30" customHeight="1" x14ac:dyDescent="0.25">
      <c r="B45" s="39" t="s">
        <v>152</v>
      </c>
      <c r="C45" s="181" t="s">
        <v>153</v>
      </c>
      <c r="D45" s="182"/>
      <c r="E45" s="182"/>
      <c r="F45" s="34">
        <v>60</v>
      </c>
      <c r="G45" s="34">
        <v>1640</v>
      </c>
      <c r="H45" s="183">
        <v>1640</v>
      </c>
      <c r="I45" s="184"/>
      <c r="J45" s="183">
        <v>1440</v>
      </c>
      <c r="K45" s="184"/>
      <c r="L45" s="183">
        <f t="shared" si="2"/>
        <v>2400</v>
      </c>
      <c r="M45" s="184"/>
      <c r="N45" s="184"/>
      <c r="O45" s="183">
        <f t="shared" si="1"/>
        <v>87.804878048780495</v>
      </c>
      <c r="P45" s="184"/>
      <c r="Q45" s="185"/>
    </row>
    <row r="46" spans="2:20" ht="30" customHeight="1" x14ac:dyDescent="0.25">
      <c r="B46" s="39" t="s">
        <v>154</v>
      </c>
      <c r="C46" s="181" t="s">
        <v>155</v>
      </c>
      <c r="D46" s="182"/>
      <c r="E46" s="182"/>
      <c r="F46" s="34">
        <v>500</v>
      </c>
      <c r="G46" s="34">
        <v>21388</v>
      </c>
      <c r="H46" s="183">
        <v>21388</v>
      </c>
      <c r="I46" s="184"/>
      <c r="J46" s="183">
        <v>17598.21</v>
      </c>
      <c r="K46" s="184"/>
      <c r="L46" s="183">
        <f t="shared" si="2"/>
        <v>3519.6419999999998</v>
      </c>
      <c r="M46" s="184"/>
      <c r="N46" s="184"/>
      <c r="O46" s="183">
        <f t="shared" si="1"/>
        <v>82.280764914905546</v>
      </c>
      <c r="P46" s="184"/>
      <c r="Q46" s="185"/>
    </row>
    <row r="47" spans="2:20" ht="30" customHeight="1" x14ac:dyDescent="0.25">
      <c r="B47" s="39" t="s">
        <v>75</v>
      </c>
      <c r="C47" s="181" t="s">
        <v>76</v>
      </c>
      <c r="D47" s="182"/>
      <c r="E47" s="182"/>
      <c r="F47" s="34">
        <f>F48</f>
        <v>31886.41</v>
      </c>
      <c r="G47" s="34">
        <f>G48</f>
        <v>89910</v>
      </c>
      <c r="H47" s="183">
        <f>H48</f>
        <v>89910</v>
      </c>
      <c r="I47" s="184"/>
      <c r="J47" s="183">
        <f>J48</f>
        <v>84957.37</v>
      </c>
      <c r="K47" s="184"/>
      <c r="L47" s="183">
        <f t="shared" si="2"/>
        <v>266.43755129536373</v>
      </c>
      <c r="M47" s="184"/>
      <c r="N47" s="184"/>
      <c r="O47" s="183">
        <f t="shared" si="1"/>
        <v>94.491569347124894</v>
      </c>
      <c r="P47" s="184"/>
      <c r="Q47" s="185"/>
    </row>
    <row r="48" spans="2:20" ht="30" customHeight="1" x14ac:dyDescent="0.25">
      <c r="B48" s="155" t="s">
        <v>77</v>
      </c>
      <c r="C48" s="191" t="s">
        <v>78</v>
      </c>
      <c r="D48" s="192"/>
      <c r="E48" s="192"/>
      <c r="F48" s="156">
        <f>F49+F50+F51</f>
        <v>31886.41</v>
      </c>
      <c r="G48" s="156">
        <f>G49+G50+G51</f>
        <v>89910</v>
      </c>
      <c r="H48" s="193">
        <f>SUM(H49:H51)</f>
        <v>89910</v>
      </c>
      <c r="I48" s="194"/>
      <c r="J48" s="193">
        <f>SUM(J49:J51)</f>
        <v>84957.37</v>
      </c>
      <c r="K48" s="194"/>
      <c r="L48" s="193">
        <f t="shared" si="2"/>
        <v>266.43755129536373</v>
      </c>
      <c r="M48" s="194"/>
      <c r="N48" s="194"/>
      <c r="O48" s="193">
        <f t="shared" si="1"/>
        <v>94.491569347124894</v>
      </c>
      <c r="P48" s="194"/>
      <c r="Q48" s="195"/>
    </row>
    <row r="49" spans="2:17" ht="30" customHeight="1" x14ac:dyDescent="0.25">
      <c r="B49" s="39" t="s">
        <v>156</v>
      </c>
      <c r="C49" s="181" t="s">
        <v>157</v>
      </c>
      <c r="D49" s="182"/>
      <c r="E49" s="182"/>
      <c r="F49" s="34">
        <v>31831.7</v>
      </c>
      <c r="G49" s="34">
        <v>89800</v>
      </c>
      <c r="H49" s="183">
        <v>89800</v>
      </c>
      <c r="I49" s="184"/>
      <c r="J49" s="183">
        <v>84717.73</v>
      </c>
      <c r="K49" s="184"/>
      <c r="L49" s="183">
        <f t="shared" si="2"/>
        <v>266.1426502511647</v>
      </c>
      <c r="M49" s="184"/>
      <c r="N49" s="184"/>
      <c r="O49" s="183">
        <f t="shared" si="1"/>
        <v>94.340456570155894</v>
      </c>
      <c r="P49" s="184"/>
      <c r="Q49" s="185"/>
    </row>
    <row r="50" spans="2:17" ht="33" customHeight="1" x14ac:dyDescent="0.25">
      <c r="B50" s="39" t="s">
        <v>158</v>
      </c>
      <c r="C50" s="181" t="s">
        <v>159</v>
      </c>
      <c r="D50" s="182"/>
      <c r="E50" s="182"/>
      <c r="F50" s="34">
        <v>37.19</v>
      </c>
      <c r="G50" s="34">
        <v>100</v>
      </c>
      <c r="H50" s="183">
        <v>100</v>
      </c>
      <c r="I50" s="184"/>
      <c r="J50" s="183">
        <v>239.62</v>
      </c>
      <c r="K50" s="184"/>
      <c r="L50" s="183">
        <f t="shared" si="2"/>
        <v>644.31298736219424</v>
      </c>
      <c r="M50" s="184"/>
      <c r="N50" s="184"/>
      <c r="O50" s="183">
        <f t="shared" si="1"/>
        <v>239.61999999999998</v>
      </c>
      <c r="P50" s="184"/>
      <c r="Q50" s="185"/>
    </row>
    <row r="51" spans="2:17" ht="30" customHeight="1" x14ac:dyDescent="0.25">
      <c r="B51" s="39" t="s">
        <v>160</v>
      </c>
      <c r="C51" s="181" t="s">
        <v>161</v>
      </c>
      <c r="D51" s="182"/>
      <c r="E51" s="182"/>
      <c r="F51" s="34">
        <v>17.52</v>
      </c>
      <c r="G51" s="34">
        <v>10</v>
      </c>
      <c r="H51" s="183">
        <v>10</v>
      </c>
      <c r="I51" s="184"/>
      <c r="J51" s="183">
        <v>0.02</v>
      </c>
      <c r="K51" s="184"/>
      <c r="L51" s="183">
        <f t="shared" si="2"/>
        <v>0.11415525114155253</v>
      </c>
      <c r="M51" s="184"/>
      <c r="N51" s="184"/>
      <c r="O51" s="183">
        <f t="shared" si="1"/>
        <v>0.2</v>
      </c>
      <c r="P51" s="184"/>
      <c r="Q51" s="185"/>
    </row>
    <row r="52" spans="2:17" ht="30" customHeight="1" x14ac:dyDescent="0.25">
      <c r="B52" s="38" t="s">
        <v>79</v>
      </c>
      <c r="C52" s="197" t="s">
        <v>80</v>
      </c>
      <c r="D52" s="198"/>
      <c r="E52" s="198"/>
      <c r="F52" s="35">
        <f>F53+F56</f>
        <v>655684.64</v>
      </c>
      <c r="G52" s="35">
        <f>G53+G56</f>
        <v>4686081</v>
      </c>
      <c r="H52" s="196">
        <f>H53+H56</f>
        <v>4686081</v>
      </c>
      <c r="I52" s="199"/>
      <c r="J52" s="196">
        <f>J53+J56</f>
        <v>2899064.3</v>
      </c>
      <c r="K52" s="199"/>
      <c r="L52" s="196">
        <f t="shared" si="2"/>
        <v>442.14308573707012</v>
      </c>
      <c r="M52" s="199"/>
      <c r="N52" s="199"/>
      <c r="O52" s="196">
        <f t="shared" si="1"/>
        <v>61.865432970535508</v>
      </c>
      <c r="P52" s="199"/>
      <c r="Q52" s="200"/>
    </row>
    <row r="53" spans="2:17" ht="33.75" customHeight="1" x14ac:dyDescent="0.25">
      <c r="B53" s="39" t="s">
        <v>81</v>
      </c>
      <c r="C53" s="181" t="s">
        <v>82</v>
      </c>
      <c r="D53" s="182"/>
      <c r="E53" s="182"/>
      <c r="F53" s="34">
        <f t="shared" ref="F53:H54" si="3">F54</f>
        <v>310293.13</v>
      </c>
      <c r="G53" s="34">
        <f t="shared" si="3"/>
        <v>1939103</v>
      </c>
      <c r="H53" s="183">
        <f t="shared" si="3"/>
        <v>1939103</v>
      </c>
      <c r="I53" s="184"/>
      <c r="J53" s="183">
        <f>J54</f>
        <v>170630.75</v>
      </c>
      <c r="K53" s="184"/>
      <c r="L53" s="183">
        <f t="shared" si="2"/>
        <v>54.990179769690684</v>
      </c>
      <c r="M53" s="184"/>
      <c r="N53" s="184"/>
      <c r="O53" s="183">
        <f t="shared" si="1"/>
        <v>8.7994681045823775</v>
      </c>
      <c r="P53" s="184"/>
      <c r="Q53" s="185"/>
    </row>
    <row r="54" spans="2:17" ht="30" customHeight="1" x14ac:dyDescent="0.25">
      <c r="B54" s="155" t="s">
        <v>83</v>
      </c>
      <c r="C54" s="191" t="s">
        <v>84</v>
      </c>
      <c r="D54" s="192"/>
      <c r="E54" s="192"/>
      <c r="F54" s="156">
        <f t="shared" si="3"/>
        <v>310293.13</v>
      </c>
      <c r="G54" s="156">
        <f t="shared" si="3"/>
        <v>1939103</v>
      </c>
      <c r="H54" s="193">
        <f t="shared" si="3"/>
        <v>1939103</v>
      </c>
      <c r="I54" s="194"/>
      <c r="J54" s="193">
        <f>J55</f>
        <v>170630.75</v>
      </c>
      <c r="K54" s="194"/>
      <c r="L54" s="193">
        <f t="shared" si="2"/>
        <v>54.990179769690684</v>
      </c>
      <c r="M54" s="194"/>
      <c r="N54" s="194"/>
      <c r="O54" s="193">
        <f t="shared" si="1"/>
        <v>8.7994681045823775</v>
      </c>
      <c r="P54" s="194"/>
      <c r="Q54" s="195"/>
    </row>
    <row r="55" spans="2:17" ht="30" customHeight="1" x14ac:dyDescent="0.25">
      <c r="B55" s="39" t="s">
        <v>162</v>
      </c>
      <c r="C55" s="181" t="s">
        <v>163</v>
      </c>
      <c r="D55" s="182"/>
      <c r="E55" s="182"/>
      <c r="F55" s="34">
        <v>310293.13</v>
      </c>
      <c r="G55" s="34">
        <v>1939103</v>
      </c>
      <c r="H55" s="183">
        <v>1939103</v>
      </c>
      <c r="I55" s="184"/>
      <c r="J55" s="183">
        <v>170630.75</v>
      </c>
      <c r="K55" s="184"/>
      <c r="L55" s="196">
        <f t="shared" si="2"/>
        <v>54.990179769690684</v>
      </c>
      <c r="M55" s="184"/>
      <c r="N55" s="184"/>
      <c r="O55" s="196">
        <f t="shared" si="1"/>
        <v>8.7994681045823775</v>
      </c>
      <c r="P55" s="184"/>
      <c r="Q55" s="185"/>
    </row>
    <row r="56" spans="2:17" ht="33" customHeight="1" x14ac:dyDescent="0.25">
      <c r="B56" s="39" t="s">
        <v>85</v>
      </c>
      <c r="C56" s="181" t="s">
        <v>86</v>
      </c>
      <c r="D56" s="182"/>
      <c r="E56" s="182"/>
      <c r="F56" s="34">
        <f>F57+F63+F66</f>
        <v>345391.51</v>
      </c>
      <c r="G56" s="34">
        <f>G57+G63+G66</f>
        <v>2746978</v>
      </c>
      <c r="H56" s="183">
        <f>H57+H63+H66</f>
        <v>2746978</v>
      </c>
      <c r="I56" s="184"/>
      <c r="J56" s="183">
        <f>J57+J63+J66</f>
        <v>2728433.55</v>
      </c>
      <c r="K56" s="184"/>
      <c r="L56" s="183">
        <f t="shared" si="2"/>
        <v>789.9538555536584</v>
      </c>
      <c r="M56" s="184"/>
      <c r="N56" s="184"/>
      <c r="O56" s="183">
        <f t="shared" si="1"/>
        <v>99.324914506049907</v>
      </c>
      <c r="P56" s="184"/>
      <c r="Q56" s="185"/>
    </row>
    <row r="57" spans="2:17" ht="30" customHeight="1" x14ac:dyDescent="0.25">
      <c r="B57" s="155" t="s">
        <v>87</v>
      </c>
      <c r="C57" s="191" t="s">
        <v>88</v>
      </c>
      <c r="D57" s="192"/>
      <c r="E57" s="192"/>
      <c r="F57" s="156">
        <f>SUM(F58:F62)</f>
        <v>105791.18</v>
      </c>
      <c r="G57" s="156">
        <f>SUM(G58:G62)</f>
        <v>1258305</v>
      </c>
      <c r="H57" s="193">
        <f>SUM(H58:H62)</f>
        <v>1258305</v>
      </c>
      <c r="I57" s="194"/>
      <c r="J57" s="193">
        <f>SUM(J58:J62)</f>
        <v>1221313.9899999998</v>
      </c>
      <c r="K57" s="194"/>
      <c r="L57" s="193">
        <f t="shared" si="2"/>
        <v>1154.457290295845</v>
      </c>
      <c r="M57" s="194"/>
      <c r="N57" s="194"/>
      <c r="O57" s="193">
        <f t="shared" si="1"/>
        <v>97.060250893066453</v>
      </c>
      <c r="P57" s="194"/>
      <c r="Q57" s="195"/>
    </row>
    <row r="58" spans="2:17" ht="30" customHeight="1" x14ac:dyDescent="0.25">
      <c r="B58" s="39" t="s">
        <v>164</v>
      </c>
      <c r="C58" s="181" t="s">
        <v>165</v>
      </c>
      <c r="D58" s="182"/>
      <c r="E58" s="182"/>
      <c r="F58" s="34">
        <v>78375</v>
      </c>
      <c r="G58" s="34">
        <v>774733</v>
      </c>
      <c r="H58" s="183">
        <v>774733</v>
      </c>
      <c r="I58" s="184"/>
      <c r="J58" s="183">
        <v>746336.86</v>
      </c>
      <c r="K58" s="184"/>
      <c r="L58" s="183">
        <f t="shared" si="2"/>
        <v>952.26393620414672</v>
      </c>
      <c r="M58" s="184"/>
      <c r="N58" s="184"/>
      <c r="O58" s="183">
        <f t="shared" si="1"/>
        <v>96.33471918712641</v>
      </c>
      <c r="P58" s="184"/>
      <c r="Q58" s="185"/>
    </row>
    <row r="59" spans="2:17" ht="30" customHeight="1" x14ac:dyDescent="0.25">
      <c r="B59" s="39" t="s">
        <v>166</v>
      </c>
      <c r="C59" s="181" t="s">
        <v>167</v>
      </c>
      <c r="D59" s="182"/>
      <c r="E59" s="182"/>
      <c r="F59" s="34">
        <v>0</v>
      </c>
      <c r="G59" s="34">
        <v>156870</v>
      </c>
      <c r="H59" s="183">
        <v>156870</v>
      </c>
      <c r="I59" s="184"/>
      <c r="J59" s="183">
        <v>305472.5</v>
      </c>
      <c r="K59" s="184"/>
      <c r="L59" s="183" t="e">
        <f t="shared" si="2"/>
        <v>#DIV/0!</v>
      </c>
      <c r="M59" s="184"/>
      <c r="N59" s="184"/>
      <c r="O59" s="183">
        <f t="shared" si="1"/>
        <v>194.72971250079684</v>
      </c>
      <c r="P59" s="184"/>
      <c r="Q59" s="185"/>
    </row>
    <row r="60" spans="2:17" ht="30" customHeight="1" x14ac:dyDescent="0.25">
      <c r="B60" s="39" t="s">
        <v>168</v>
      </c>
      <c r="C60" s="181" t="s">
        <v>169</v>
      </c>
      <c r="D60" s="182"/>
      <c r="E60" s="182"/>
      <c r="F60" s="34">
        <v>0</v>
      </c>
      <c r="G60" s="34">
        <v>92800</v>
      </c>
      <c r="H60" s="183">
        <v>92800</v>
      </c>
      <c r="I60" s="184"/>
      <c r="J60" s="183">
        <v>89237.75</v>
      </c>
      <c r="K60" s="184"/>
      <c r="L60" s="183" t="e">
        <f t="shared" si="2"/>
        <v>#DIV/0!</v>
      </c>
      <c r="M60" s="184"/>
      <c r="N60" s="184"/>
      <c r="O60" s="183">
        <f t="shared" si="1"/>
        <v>96.161368534482762</v>
      </c>
      <c r="P60" s="184"/>
      <c r="Q60" s="185"/>
    </row>
    <row r="61" spans="2:17" ht="30" customHeight="1" x14ac:dyDescent="0.25">
      <c r="B61" s="39" t="s">
        <v>170</v>
      </c>
      <c r="C61" s="181" t="s">
        <v>171</v>
      </c>
      <c r="D61" s="182"/>
      <c r="E61" s="182"/>
      <c r="F61" s="34">
        <v>0</v>
      </c>
      <c r="G61" s="34">
        <v>5000</v>
      </c>
      <c r="H61" s="183">
        <v>5000</v>
      </c>
      <c r="I61" s="184"/>
      <c r="J61" s="183">
        <v>0</v>
      </c>
      <c r="K61" s="184"/>
      <c r="L61" s="183" t="e">
        <f t="shared" si="2"/>
        <v>#DIV/0!</v>
      </c>
      <c r="M61" s="184"/>
      <c r="N61" s="184"/>
      <c r="O61" s="183">
        <f t="shared" si="1"/>
        <v>0</v>
      </c>
      <c r="P61" s="184"/>
      <c r="Q61" s="185"/>
    </row>
    <row r="62" spans="2:17" ht="30" customHeight="1" x14ac:dyDescent="0.25">
      <c r="B62" s="39" t="s">
        <v>172</v>
      </c>
      <c r="C62" s="181" t="s">
        <v>173</v>
      </c>
      <c r="D62" s="182"/>
      <c r="E62" s="182"/>
      <c r="F62" s="34">
        <v>27416.18</v>
      </c>
      <c r="G62" s="34">
        <v>228902</v>
      </c>
      <c r="H62" s="183">
        <v>228902</v>
      </c>
      <c r="I62" s="184"/>
      <c r="J62" s="183">
        <v>80266.880000000005</v>
      </c>
      <c r="K62" s="184"/>
      <c r="L62" s="183">
        <f t="shared" si="2"/>
        <v>292.77193248658278</v>
      </c>
      <c r="M62" s="184"/>
      <c r="N62" s="184"/>
      <c r="O62" s="183">
        <f t="shared" si="1"/>
        <v>35.066045731361022</v>
      </c>
      <c r="P62" s="184"/>
      <c r="Q62" s="185"/>
    </row>
    <row r="63" spans="2:17" ht="30" customHeight="1" x14ac:dyDescent="0.25">
      <c r="B63" s="155" t="s">
        <v>89</v>
      </c>
      <c r="C63" s="191" t="s">
        <v>90</v>
      </c>
      <c r="D63" s="192"/>
      <c r="E63" s="192"/>
      <c r="F63" s="156">
        <f>F64+F65</f>
        <v>233600.33</v>
      </c>
      <c r="G63" s="156">
        <f>G64+G65</f>
        <v>505610</v>
      </c>
      <c r="H63" s="193">
        <f>SUM(H64:H65)</f>
        <v>505610</v>
      </c>
      <c r="I63" s="194"/>
      <c r="J63" s="193">
        <f>J64+J65</f>
        <v>524057.06</v>
      </c>
      <c r="K63" s="194"/>
      <c r="L63" s="193">
        <f t="shared" si="2"/>
        <v>224.33917794551061</v>
      </c>
      <c r="M63" s="194"/>
      <c r="N63" s="194"/>
      <c r="O63" s="193">
        <f t="shared" si="1"/>
        <v>103.64847609817845</v>
      </c>
      <c r="P63" s="194"/>
      <c r="Q63" s="195"/>
    </row>
    <row r="64" spans="2:17" ht="30" customHeight="1" x14ac:dyDescent="0.25">
      <c r="B64" s="39" t="s">
        <v>174</v>
      </c>
      <c r="C64" s="181" t="s">
        <v>175</v>
      </c>
      <c r="D64" s="182"/>
      <c r="E64" s="182"/>
      <c r="F64" s="34">
        <v>4204</v>
      </c>
      <c r="G64" s="34">
        <v>5866</v>
      </c>
      <c r="H64" s="183">
        <v>5866</v>
      </c>
      <c r="I64" s="184"/>
      <c r="J64" s="183">
        <v>4584.37</v>
      </c>
      <c r="K64" s="184"/>
      <c r="L64" s="183">
        <f t="shared" si="2"/>
        <v>109.0478116079924</v>
      </c>
      <c r="M64" s="184"/>
      <c r="N64" s="184"/>
      <c r="O64" s="183">
        <f t="shared" si="1"/>
        <v>78.151551312649161</v>
      </c>
      <c r="P64" s="184"/>
      <c r="Q64" s="185"/>
    </row>
    <row r="65" spans="2:17" ht="30" customHeight="1" x14ac:dyDescent="0.25">
      <c r="B65" s="39" t="s">
        <v>176</v>
      </c>
      <c r="C65" s="181" t="s">
        <v>177</v>
      </c>
      <c r="D65" s="182"/>
      <c r="E65" s="182"/>
      <c r="F65" s="34">
        <v>229396.33</v>
      </c>
      <c r="G65" s="34">
        <v>499744</v>
      </c>
      <c r="H65" s="183">
        <v>499744</v>
      </c>
      <c r="I65" s="184"/>
      <c r="J65" s="183">
        <v>519472.69</v>
      </c>
      <c r="K65" s="184"/>
      <c r="L65" s="183">
        <f t="shared" si="2"/>
        <v>226.45204916748233</v>
      </c>
      <c r="M65" s="184"/>
      <c r="N65" s="184"/>
      <c r="O65" s="183">
        <f t="shared" si="1"/>
        <v>103.9477592527374</v>
      </c>
      <c r="P65" s="184"/>
      <c r="Q65" s="185"/>
    </row>
    <row r="66" spans="2:17" ht="30" customHeight="1" x14ac:dyDescent="0.25">
      <c r="B66" s="155" t="s">
        <v>91</v>
      </c>
      <c r="C66" s="191" t="s">
        <v>92</v>
      </c>
      <c r="D66" s="192"/>
      <c r="E66" s="192"/>
      <c r="F66" s="156">
        <f>F67</f>
        <v>6000</v>
      </c>
      <c r="G66" s="156">
        <f>G67</f>
        <v>983063</v>
      </c>
      <c r="H66" s="193">
        <f>H67</f>
        <v>983063</v>
      </c>
      <c r="I66" s="194"/>
      <c r="J66" s="193">
        <f>J67</f>
        <v>983062.5</v>
      </c>
      <c r="K66" s="194"/>
      <c r="L66" s="193">
        <f t="shared" si="2"/>
        <v>16384.375</v>
      </c>
      <c r="M66" s="194"/>
      <c r="N66" s="194"/>
      <c r="O66" s="193">
        <f t="shared" si="1"/>
        <v>99.999949138559785</v>
      </c>
      <c r="P66" s="194"/>
      <c r="Q66" s="195"/>
    </row>
    <row r="67" spans="2:17" ht="30" customHeight="1" x14ac:dyDescent="0.25">
      <c r="B67" s="39" t="s">
        <v>178</v>
      </c>
      <c r="C67" s="181" t="s">
        <v>179</v>
      </c>
      <c r="D67" s="182"/>
      <c r="E67" s="182"/>
      <c r="F67" s="34">
        <v>6000</v>
      </c>
      <c r="G67" s="34">
        <v>983063</v>
      </c>
      <c r="H67" s="183">
        <v>983063</v>
      </c>
      <c r="I67" s="184"/>
      <c r="J67" s="183">
        <v>983062.5</v>
      </c>
      <c r="K67" s="184"/>
      <c r="L67" s="183">
        <f t="shared" si="2"/>
        <v>16384.375</v>
      </c>
      <c r="M67" s="184"/>
      <c r="N67" s="184"/>
      <c r="O67" s="183">
        <f t="shared" si="1"/>
        <v>99.999949138559785</v>
      </c>
      <c r="P67" s="184"/>
      <c r="Q67" s="185"/>
    </row>
    <row r="68" spans="2:17" ht="30" customHeight="1" thickBot="1" x14ac:dyDescent="0.3">
      <c r="B68" s="186" t="s">
        <v>93</v>
      </c>
      <c r="C68" s="187"/>
      <c r="D68" s="187"/>
      <c r="E68" s="187"/>
      <c r="F68" s="40">
        <f>F5</f>
        <v>4117325.44</v>
      </c>
      <c r="G68" s="40">
        <f>G5</f>
        <v>10558183</v>
      </c>
      <c r="H68" s="188">
        <f>H5</f>
        <v>10558183</v>
      </c>
      <c r="I68" s="189"/>
      <c r="J68" s="188">
        <f>J6+J52</f>
        <v>8064258.1600000001</v>
      </c>
      <c r="K68" s="189"/>
      <c r="L68" s="188">
        <f t="shared" si="2"/>
        <v>195.8615678434202</v>
      </c>
      <c r="M68" s="189"/>
      <c r="N68" s="189"/>
      <c r="O68" s="188">
        <f t="shared" si="1"/>
        <v>76.379223205356453</v>
      </c>
      <c r="P68" s="189"/>
      <c r="Q68" s="190"/>
    </row>
  </sheetData>
  <mergeCells count="331">
    <mergeCell ref="C3:E3"/>
    <mergeCell ref="H3:I3"/>
    <mergeCell ref="J3:K3"/>
    <mergeCell ref="L3:N3"/>
    <mergeCell ref="O3:Q3"/>
    <mergeCell ref="C4:E4"/>
    <mergeCell ref="H4:I4"/>
    <mergeCell ref="J4:K4"/>
    <mergeCell ref="L4:N4"/>
    <mergeCell ref="O4:Q4"/>
    <mergeCell ref="H5:I5"/>
    <mergeCell ref="J5:K5"/>
    <mergeCell ref="L5:N5"/>
    <mergeCell ref="O5:Q5"/>
    <mergeCell ref="C6:E6"/>
    <mergeCell ref="H6:I6"/>
    <mergeCell ref="J6:K6"/>
    <mergeCell ref="L6:N6"/>
    <mergeCell ref="O6:Q6"/>
    <mergeCell ref="B5:E5"/>
    <mergeCell ref="C7:E7"/>
    <mergeCell ref="H7:I7"/>
    <mergeCell ref="J7:K7"/>
    <mergeCell ref="L7:N7"/>
    <mergeCell ref="O7:Q7"/>
    <mergeCell ref="C8:E8"/>
    <mergeCell ref="H8:I8"/>
    <mergeCell ref="J8:K8"/>
    <mergeCell ref="L8:N8"/>
    <mergeCell ref="O8:Q8"/>
    <mergeCell ref="C9:E9"/>
    <mergeCell ref="H9:I9"/>
    <mergeCell ref="J9:K9"/>
    <mergeCell ref="L9:N9"/>
    <mergeCell ref="O9:Q9"/>
    <mergeCell ref="C10:E10"/>
    <mergeCell ref="H10:I10"/>
    <mergeCell ref="J10:K10"/>
    <mergeCell ref="L10:N10"/>
    <mergeCell ref="O10:Q10"/>
    <mergeCell ref="C11:E11"/>
    <mergeCell ref="H11:I11"/>
    <mergeCell ref="J11:K11"/>
    <mergeCell ref="L11:N11"/>
    <mergeCell ref="O11:Q11"/>
    <mergeCell ref="C12:E12"/>
    <mergeCell ref="H12:I12"/>
    <mergeCell ref="J12:K12"/>
    <mergeCell ref="L12:N12"/>
    <mergeCell ref="O12:Q12"/>
    <mergeCell ref="C13:E13"/>
    <mergeCell ref="H13:I13"/>
    <mergeCell ref="J13:K13"/>
    <mergeCell ref="L13:N13"/>
    <mergeCell ref="O13:Q13"/>
    <mergeCell ref="C14:E14"/>
    <mergeCell ref="H14:I14"/>
    <mergeCell ref="J14:K14"/>
    <mergeCell ref="L14:N14"/>
    <mergeCell ref="O14:Q14"/>
    <mergeCell ref="C15:E15"/>
    <mergeCell ref="H15:I15"/>
    <mergeCell ref="J15:K15"/>
    <mergeCell ref="L15:N15"/>
    <mergeCell ref="O15:Q15"/>
    <mergeCell ref="C16:E16"/>
    <mergeCell ref="H16:I16"/>
    <mergeCell ref="J16:K16"/>
    <mergeCell ref="L16:N16"/>
    <mergeCell ref="O16:Q16"/>
    <mergeCell ref="C17:E17"/>
    <mergeCell ref="H17:I17"/>
    <mergeCell ref="J17:K17"/>
    <mergeCell ref="L17:N17"/>
    <mergeCell ref="O17:Q17"/>
    <mergeCell ref="C18:E18"/>
    <mergeCell ref="H18:I18"/>
    <mergeCell ref="J18:K18"/>
    <mergeCell ref="L18:N18"/>
    <mergeCell ref="O18:Q18"/>
    <mergeCell ref="C19:E19"/>
    <mergeCell ref="H19:I19"/>
    <mergeCell ref="J19:K19"/>
    <mergeCell ref="L19:N19"/>
    <mergeCell ref="O19:Q19"/>
    <mergeCell ref="C20:E20"/>
    <mergeCell ref="H20:I20"/>
    <mergeCell ref="J20:K20"/>
    <mergeCell ref="L20:N20"/>
    <mergeCell ref="O20:Q20"/>
    <mergeCell ref="C21:E21"/>
    <mergeCell ref="H21:I21"/>
    <mergeCell ref="J21:K21"/>
    <mergeCell ref="L21:N21"/>
    <mergeCell ref="O21:Q21"/>
    <mergeCell ref="C22:E22"/>
    <mergeCell ref="H22:I22"/>
    <mergeCell ref="J22:K22"/>
    <mergeCell ref="L22:N22"/>
    <mergeCell ref="O22:Q22"/>
    <mergeCell ref="C23:E23"/>
    <mergeCell ref="H23:I23"/>
    <mergeCell ref="J23:K23"/>
    <mergeCell ref="L23:N23"/>
    <mergeCell ref="O23:Q23"/>
    <mergeCell ref="C24:E24"/>
    <mergeCell ref="H24:I24"/>
    <mergeCell ref="J24:K24"/>
    <mergeCell ref="L24:N24"/>
    <mergeCell ref="O24:Q24"/>
    <mergeCell ref="C25:E25"/>
    <mergeCell ref="H25:I25"/>
    <mergeCell ref="J25:K25"/>
    <mergeCell ref="L25:N25"/>
    <mergeCell ref="O25:Q25"/>
    <mergeCell ref="C26:E26"/>
    <mergeCell ref="H26:I26"/>
    <mergeCell ref="J26:K26"/>
    <mergeCell ref="L26:N26"/>
    <mergeCell ref="O26:Q26"/>
    <mergeCell ref="C27:E27"/>
    <mergeCell ref="H27:I27"/>
    <mergeCell ref="J27:K27"/>
    <mergeCell ref="L27:N27"/>
    <mergeCell ref="O27:Q27"/>
    <mergeCell ref="C28:E28"/>
    <mergeCell ref="H28:I28"/>
    <mergeCell ref="J28:K28"/>
    <mergeCell ref="L28:N28"/>
    <mergeCell ref="O28:Q28"/>
    <mergeCell ref="C29:E29"/>
    <mergeCell ref="H29:I29"/>
    <mergeCell ref="J29:K29"/>
    <mergeCell ref="L29:N29"/>
    <mergeCell ref="O29:Q29"/>
    <mergeCell ref="C30:E30"/>
    <mergeCell ref="H30:I30"/>
    <mergeCell ref="J30:K30"/>
    <mergeCell ref="L30:N30"/>
    <mergeCell ref="O30:Q30"/>
    <mergeCell ref="C31:E31"/>
    <mergeCell ref="H31:I31"/>
    <mergeCell ref="J31:K31"/>
    <mergeCell ref="L31:N31"/>
    <mergeCell ref="O31:Q31"/>
    <mergeCell ref="C32:E32"/>
    <mergeCell ref="H32:I32"/>
    <mergeCell ref="J32:K32"/>
    <mergeCell ref="L32:N32"/>
    <mergeCell ref="O32:Q32"/>
    <mergeCell ref="C33:E33"/>
    <mergeCell ref="H33:I33"/>
    <mergeCell ref="J33:K33"/>
    <mergeCell ref="L33:N33"/>
    <mergeCell ref="O33:Q33"/>
    <mergeCell ref="C34:E34"/>
    <mergeCell ref="H34:I34"/>
    <mergeCell ref="J34:K34"/>
    <mergeCell ref="L34:N34"/>
    <mergeCell ref="O34:Q34"/>
    <mergeCell ref="C35:E35"/>
    <mergeCell ref="H35:I35"/>
    <mergeCell ref="J35:K35"/>
    <mergeCell ref="L35:N35"/>
    <mergeCell ref="O35:Q35"/>
    <mergeCell ref="C36:E36"/>
    <mergeCell ref="H36:I36"/>
    <mergeCell ref="J36:K36"/>
    <mergeCell ref="L36:N36"/>
    <mergeCell ref="O36:Q36"/>
    <mergeCell ref="C37:E37"/>
    <mergeCell ref="H37:I37"/>
    <mergeCell ref="J37:K37"/>
    <mergeCell ref="L37:N37"/>
    <mergeCell ref="O37:Q37"/>
    <mergeCell ref="C38:E38"/>
    <mergeCell ref="H38:I38"/>
    <mergeCell ref="J38:K38"/>
    <mergeCell ref="L38:N38"/>
    <mergeCell ref="O38:Q38"/>
    <mergeCell ref="C39:E39"/>
    <mergeCell ref="H39:I39"/>
    <mergeCell ref="J39:K39"/>
    <mergeCell ref="L39:N39"/>
    <mergeCell ref="O39:Q39"/>
    <mergeCell ref="C40:E40"/>
    <mergeCell ref="H40:I40"/>
    <mergeCell ref="J40:K40"/>
    <mergeCell ref="L40:N40"/>
    <mergeCell ref="O40:Q40"/>
    <mergeCell ref="C41:E41"/>
    <mergeCell ref="H41:I41"/>
    <mergeCell ref="J41:K41"/>
    <mergeCell ref="L41:N41"/>
    <mergeCell ref="O41:Q41"/>
    <mergeCell ref="C42:E42"/>
    <mergeCell ref="H42:I42"/>
    <mergeCell ref="J42:K42"/>
    <mergeCell ref="L42:N42"/>
    <mergeCell ref="O42:Q42"/>
    <mergeCell ref="C43:E43"/>
    <mergeCell ref="H43:I43"/>
    <mergeCell ref="J43:K43"/>
    <mergeCell ref="L43:N43"/>
    <mergeCell ref="O43:Q43"/>
    <mergeCell ref="C44:E44"/>
    <mergeCell ref="H44:I44"/>
    <mergeCell ref="J44:K44"/>
    <mergeCell ref="L44:N44"/>
    <mergeCell ref="O44:Q44"/>
    <mergeCell ref="C45:E45"/>
    <mergeCell ref="H45:I45"/>
    <mergeCell ref="J45:K45"/>
    <mergeCell ref="L45:N45"/>
    <mergeCell ref="O45:Q45"/>
    <mergeCell ref="C46:E46"/>
    <mergeCell ref="H46:I46"/>
    <mergeCell ref="J46:K46"/>
    <mergeCell ref="L46:N46"/>
    <mergeCell ref="O46:Q46"/>
    <mergeCell ref="C47:E47"/>
    <mergeCell ref="H47:I47"/>
    <mergeCell ref="J47:K47"/>
    <mergeCell ref="L47:N47"/>
    <mergeCell ref="O47:Q47"/>
    <mergeCell ref="C48:E48"/>
    <mergeCell ref="H48:I48"/>
    <mergeCell ref="J48:K48"/>
    <mergeCell ref="L48:N48"/>
    <mergeCell ref="O48:Q48"/>
    <mergeCell ref="C49:E49"/>
    <mergeCell ref="H49:I49"/>
    <mergeCell ref="J49:K49"/>
    <mergeCell ref="L49:N49"/>
    <mergeCell ref="O49:Q49"/>
    <mergeCell ref="C50:E50"/>
    <mergeCell ref="H50:I50"/>
    <mergeCell ref="J50:K50"/>
    <mergeCell ref="L50:N50"/>
    <mergeCell ref="O50:Q50"/>
    <mergeCell ref="C51:E51"/>
    <mergeCell ref="H51:I51"/>
    <mergeCell ref="J51:K51"/>
    <mergeCell ref="L51:N51"/>
    <mergeCell ref="O51:Q51"/>
    <mergeCell ref="C52:E52"/>
    <mergeCell ref="H52:I52"/>
    <mergeCell ref="J52:K52"/>
    <mergeCell ref="L52:N52"/>
    <mergeCell ref="O52:Q52"/>
    <mergeCell ref="C53:E53"/>
    <mergeCell ref="H53:I53"/>
    <mergeCell ref="J53:K53"/>
    <mergeCell ref="L53:N53"/>
    <mergeCell ref="O53:Q53"/>
    <mergeCell ref="C54:E54"/>
    <mergeCell ref="H54:I54"/>
    <mergeCell ref="J54:K54"/>
    <mergeCell ref="L54:N54"/>
    <mergeCell ref="O54:Q54"/>
    <mergeCell ref="C55:E55"/>
    <mergeCell ref="H55:I55"/>
    <mergeCell ref="J55:K55"/>
    <mergeCell ref="L55:N55"/>
    <mergeCell ref="O55:Q55"/>
    <mergeCell ref="C56:E56"/>
    <mergeCell ref="H56:I56"/>
    <mergeCell ref="J56:K56"/>
    <mergeCell ref="L56:N56"/>
    <mergeCell ref="O56:Q56"/>
    <mergeCell ref="C57:E57"/>
    <mergeCell ref="H57:I57"/>
    <mergeCell ref="J57:K57"/>
    <mergeCell ref="L57:N57"/>
    <mergeCell ref="O57:Q57"/>
    <mergeCell ref="C58:E58"/>
    <mergeCell ref="H58:I58"/>
    <mergeCell ref="J58:K58"/>
    <mergeCell ref="L58:N58"/>
    <mergeCell ref="O58:Q58"/>
    <mergeCell ref="C59:E59"/>
    <mergeCell ref="H59:I59"/>
    <mergeCell ref="J59:K59"/>
    <mergeCell ref="L59:N59"/>
    <mergeCell ref="O59:Q59"/>
    <mergeCell ref="C60:E60"/>
    <mergeCell ref="H60:I60"/>
    <mergeCell ref="J60:K60"/>
    <mergeCell ref="L60:N60"/>
    <mergeCell ref="O60:Q60"/>
    <mergeCell ref="L63:N63"/>
    <mergeCell ref="O63:Q63"/>
    <mergeCell ref="C64:E64"/>
    <mergeCell ref="H64:I64"/>
    <mergeCell ref="J64:K64"/>
    <mergeCell ref="L64:N64"/>
    <mergeCell ref="O64:Q64"/>
    <mergeCell ref="C61:E61"/>
    <mergeCell ref="H61:I61"/>
    <mergeCell ref="J61:K61"/>
    <mergeCell ref="L61:N61"/>
    <mergeCell ref="O61:Q61"/>
    <mergeCell ref="C62:E62"/>
    <mergeCell ref="H62:I62"/>
    <mergeCell ref="J62:K62"/>
    <mergeCell ref="L62:N62"/>
    <mergeCell ref="O62:Q62"/>
    <mergeCell ref="B2:Q2"/>
    <mergeCell ref="C67:E67"/>
    <mergeCell ref="H67:I67"/>
    <mergeCell ref="J67:K67"/>
    <mergeCell ref="L67:N67"/>
    <mergeCell ref="O67:Q67"/>
    <mergeCell ref="B68:E68"/>
    <mergeCell ref="H68:I68"/>
    <mergeCell ref="J68:K68"/>
    <mergeCell ref="L68:N68"/>
    <mergeCell ref="O68:Q68"/>
    <mergeCell ref="C65:E65"/>
    <mergeCell ref="H65:I65"/>
    <mergeCell ref="J65:K65"/>
    <mergeCell ref="L65:N65"/>
    <mergeCell ref="O65:Q65"/>
    <mergeCell ref="C66:E66"/>
    <mergeCell ref="H66:I66"/>
    <mergeCell ref="J66:K66"/>
    <mergeCell ref="L66:N66"/>
    <mergeCell ref="O66:Q66"/>
    <mergeCell ref="C63:E63"/>
    <mergeCell ref="H63:I63"/>
    <mergeCell ref="J63:K63"/>
  </mergeCells>
  <pageMargins left="0.7" right="0.7" top="0.75" bottom="0.75" header="0.3" footer="0.3"/>
  <pageSetup paperSize="9" scale="41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workbookViewId="0">
      <selection activeCell="B29" sqref="B29"/>
    </sheetView>
  </sheetViews>
  <sheetFormatPr defaultRowHeight="15" x14ac:dyDescent="0.25"/>
  <cols>
    <col min="2" max="2" width="41.28515625" customWidth="1"/>
    <col min="3" max="10" width="20.7109375" customWidth="1"/>
  </cols>
  <sheetData>
    <row r="1" spans="2:8" ht="15.75" thickBot="1" x14ac:dyDescent="0.3"/>
    <row r="2" spans="2:8" x14ac:dyDescent="0.25">
      <c r="B2" s="108" t="s">
        <v>267</v>
      </c>
      <c r="C2" s="109"/>
      <c r="D2" s="109"/>
      <c r="E2" s="109"/>
      <c r="F2" s="109"/>
      <c r="G2" s="109"/>
      <c r="H2" s="110"/>
    </row>
    <row r="3" spans="2:8" x14ac:dyDescent="0.25">
      <c r="B3" s="111" t="s">
        <v>272</v>
      </c>
      <c r="C3" s="112"/>
      <c r="D3" s="112"/>
      <c r="E3" s="112"/>
      <c r="F3" s="112"/>
      <c r="G3" s="112"/>
      <c r="H3" s="8"/>
    </row>
    <row r="4" spans="2:8" x14ac:dyDescent="0.25">
      <c r="B4" s="111"/>
      <c r="C4" s="112"/>
      <c r="D4" s="112"/>
      <c r="E4" s="112"/>
      <c r="F4" s="112"/>
      <c r="G4" s="112"/>
      <c r="H4" s="8"/>
    </row>
    <row r="5" spans="2:8" ht="30" customHeight="1" x14ac:dyDescent="0.25">
      <c r="B5" s="70" t="s">
        <v>213</v>
      </c>
      <c r="C5" s="71" t="s">
        <v>266</v>
      </c>
      <c r="D5" s="71" t="s">
        <v>298</v>
      </c>
      <c r="E5" s="71" t="s">
        <v>248</v>
      </c>
      <c r="F5" s="71" t="s">
        <v>273</v>
      </c>
      <c r="G5" s="71" t="s">
        <v>274</v>
      </c>
      <c r="H5" s="72" t="s">
        <v>275</v>
      </c>
    </row>
    <row r="6" spans="2:8" ht="30" customHeight="1" x14ac:dyDescent="0.25">
      <c r="B6" s="70" t="s">
        <v>1</v>
      </c>
      <c r="C6" s="113">
        <f>C7+C8</f>
        <v>6154553.2400000002</v>
      </c>
      <c r="D6" s="113">
        <f>SUM(D7,D8)</f>
        <v>7517627</v>
      </c>
      <c r="E6" s="113">
        <f>SUM(E7,E8)</f>
        <v>7517627</v>
      </c>
      <c r="F6" s="3">
        <f>F7+F8</f>
        <v>7370510.2800000003</v>
      </c>
      <c r="G6" s="113">
        <f t="shared" ref="G6:G14" si="0">F6/C6*100</f>
        <v>119.75703178741209</v>
      </c>
      <c r="H6" s="114">
        <f t="shared" ref="H6:H14" si="1">F6/E6*100</f>
        <v>98.043043103894362</v>
      </c>
    </row>
    <row r="7" spans="2:8" ht="30" customHeight="1" x14ac:dyDescent="0.25">
      <c r="B7" s="70" t="s">
        <v>21</v>
      </c>
      <c r="C7" s="113">
        <v>6149821.7999999998</v>
      </c>
      <c r="D7" s="113">
        <v>7517627</v>
      </c>
      <c r="E7" s="113">
        <v>7517627</v>
      </c>
      <c r="F7" s="3">
        <v>7370510.2800000003</v>
      </c>
      <c r="G7" s="113">
        <f t="shared" si="0"/>
        <v>119.84916831248673</v>
      </c>
      <c r="H7" s="114">
        <f t="shared" si="1"/>
        <v>98.043043103894362</v>
      </c>
    </row>
    <row r="8" spans="2:8" ht="30" customHeight="1" x14ac:dyDescent="0.25">
      <c r="B8" s="70" t="s">
        <v>268</v>
      </c>
      <c r="C8" s="113">
        <v>4731.4399999999996</v>
      </c>
      <c r="D8" s="113">
        <v>0</v>
      </c>
      <c r="E8" s="113">
        <v>0</v>
      </c>
      <c r="F8" s="3">
        <v>0</v>
      </c>
      <c r="G8" s="113">
        <f t="shared" si="0"/>
        <v>0</v>
      </c>
      <c r="H8" s="114" t="e">
        <f t="shared" si="1"/>
        <v>#DIV/0!</v>
      </c>
    </row>
    <row r="9" spans="2:8" ht="30" customHeight="1" x14ac:dyDescent="0.25">
      <c r="B9" s="70" t="s">
        <v>269</v>
      </c>
      <c r="C9" s="113">
        <v>1000831.28</v>
      </c>
      <c r="D9" s="113">
        <v>3040556</v>
      </c>
      <c r="E9" s="113">
        <v>3040556</v>
      </c>
      <c r="F9" s="3">
        <v>3040556.11</v>
      </c>
      <c r="G9" s="113">
        <f t="shared" si="0"/>
        <v>303.80306558763829</v>
      </c>
      <c r="H9" s="114">
        <f t="shared" si="1"/>
        <v>100.00000361775938</v>
      </c>
    </row>
    <row r="10" spans="2:8" ht="30" customHeight="1" x14ac:dyDescent="0.25">
      <c r="B10" s="70" t="s">
        <v>9</v>
      </c>
      <c r="C10" s="113">
        <f>C6+C9</f>
        <v>7155384.5200000005</v>
      </c>
      <c r="D10" s="113">
        <f>D6+D9</f>
        <v>10558183</v>
      </c>
      <c r="E10" s="113">
        <f>E6+E9</f>
        <v>10558183</v>
      </c>
      <c r="F10" s="3">
        <f>F6+F9</f>
        <v>10411066.390000001</v>
      </c>
      <c r="G10" s="113">
        <f t="shared" si="0"/>
        <v>145.49974723091472</v>
      </c>
      <c r="H10" s="114">
        <f t="shared" si="1"/>
        <v>98.606610531376475</v>
      </c>
    </row>
    <row r="11" spans="2:8" ht="30" customHeight="1" x14ac:dyDescent="0.25">
      <c r="B11" s="70" t="s">
        <v>3</v>
      </c>
      <c r="C11" s="113">
        <f>C12+C13</f>
        <v>4117325.44</v>
      </c>
      <c r="D11" s="113">
        <f>D12+D13</f>
        <v>10558183</v>
      </c>
      <c r="E11" s="113">
        <f>E12+E13</f>
        <v>10558183</v>
      </c>
      <c r="F11" s="3">
        <f>F12+F13</f>
        <v>8064258.1600000001</v>
      </c>
      <c r="G11" s="113">
        <f t="shared" si="0"/>
        <v>195.8615678434202</v>
      </c>
      <c r="H11" s="114">
        <f t="shared" si="1"/>
        <v>76.379223205356453</v>
      </c>
    </row>
    <row r="12" spans="2:8" ht="30" customHeight="1" x14ac:dyDescent="0.25">
      <c r="B12" s="70" t="s">
        <v>54</v>
      </c>
      <c r="C12" s="113">
        <v>3461640.8</v>
      </c>
      <c r="D12" s="113">
        <v>5872102</v>
      </c>
      <c r="E12" s="113">
        <v>5872102</v>
      </c>
      <c r="F12" s="3">
        <v>5165193.8600000003</v>
      </c>
      <c r="G12" s="113">
        <f t="shared" si="0"/>
        <v>149.21230013235345</v>
      </c>
      <c r="H12" s="114">
        <f t="shared" si="1"/>
        <v>87.961582751798247</v>
      </c>
    </row>
    <row r="13" spans="2:8" ht="30" customHeight="1" x14ac:dyDescent="0.25">
      <c r="B13" s="70" t="s">
        <v>270</v>
      </c>
      <c r="C13" s="113">
        <v>655684.64</v>
      </c>
      <c r="D13" s="113">
        <v>4686081</v>
      </c>
      <c r="E13" s="113">
        <v>4686081</v>
      </c>
      <c r="F13" s="3">
        <v>2899064.3</v>
      </c>
      <c r="G13" s="113">
        <f t="shared" si="0"/>
        <v>442.14308573707012</v>
      </c>
      <c r="H13" s="114">
        <f t="shared" si="1"/>
        <v>61.865432970535508</v>
      </c>
    </row>
    <row r="14" spans="2:8" ht="30" customHeight="1" x14ac:dyDescent="0.25">
      <c r="B14" s="70" t="s">
        <v>10</v>
      </c>
      <c r="C14" s="113">
        <f>C11</f>
        <v>4117325.44</v>
      </c>
      <c r="D14" s="113">
        <f>D11</f>
        <v>10558183</v>
      </c>
      <c r="E14" s="113">
        <f>E11</f>
        <v>10558183</v>
      </c>
      <c r="F14" s="3">
        <f>F11</f>
        <v>8064258.1600000001</v>
      </c>
      <c r="G14" s="113">
        <f t="shared" si="0"/>
        <v>195.8615678434202</v>
      </c>
      <c r="H14" s="114">
        <f t="shared" si="1"/>
        <v>76.379223205356453</v>
      </c>
    </row>
    <row r="15" spans="2:8" ht="30" customHeight="1" thickBot="1" x14ac:dyDescent="0.3">
      <c r="B15" s="115" t="s">
        <v>271</v>
      </c>
      <c r="C15" s="116">
        <f>C10-C14</f>
        <v>3038059.0800000005</v>
      </c>
      <c r="D15" s="116"/>
      <c r="E15" s="116"/>
      <c r="F15" s="12">
        <f>F10-F14</f>
        <v>2346808.2300000004</v>
      </c>
      <c r="G15" s="116"/>
      <c r="H15" s="117"/>
    </row>
    <row r="16" spans="2:8" x14ac:dyDescent="0.25">
      <c r="C16" s="107"/>
      <c r="D16" s="107"/>
      <c r="E16" s="107"/>
      <c r="F16" s="107"/>
      <c r="G16" s="107"/>
      <c r="H16" s="10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3"/>
  <sheetViews>
    <sheetView topLeftCell="A6" workbookViewId="0">
      <selection activeCell="A6" sqref="A1:XFD1048576"/>
    </sheetView>
  </sheetViews>
  <sheetFormatPr defaultColWidth="50.7109375" defaultRowHeight="15" x14ac:dyDescent="0.25"/>
  <cols>
    <col min="2" max="2" width="39.42578125" customWidth="1"/>
    <col min="3" max="3" width="35.5703125" customWidth="1"/>
    <col min="4" max="4" width="43" customWidth="1"/>
    <col min="5" max="5" width="37.85546875" customWidth="1"/>
    <col min="6" max="6" width="0.42578125" customWidth="1"/>
  </cols>
  <sheetData>
    <row r="2" spans="2:6" ht="100.5" customHeight="1" x14ac:dyDescent="0.25">
      <c r="B2" s="217" t="s">
        <v>290</v>
      </c>
      <c r="C2" s="217"/>
      <c r="D2" s="217"/>
      <c r="E2" s="217"/>
      <c r="F2" s="217"/>
    </row>
    <row r="3" spans="2:6" ht="35.1" customHeight="1" x14ac:dyDescent="0.25">
      <c r="B3" s="71" t="s">
        <v>245</v>
      </c>
      <c r="C3" s="71" t="s">
        <v>276</v>
      </c>
      <c r="D3" s="124" t="s">
        <v>277</v>
      </c>
      <c r="E3" s="71" t="s">
        <v>296</v>
      </c>
      <c r="F3" s="71"/>
    </row>
    <row r="4" spans="2:6" ht="35.1" customHeight="1" x14ac:dyDescent="0.25">
      <c r="B4" s="71" t="s">
        <v>278</v>
      </c>
      <c r="C4" s="146"/>
      <c r="D4" s="71"/>
      <c r="E4" s="113">
        <f>E21+E18+E8</f>
        <v>2346808.2299999995</v>
      </c>
      <c r="F4" s="71"/>
    </row>
    <row r="5" spans="2:6" ht="35.1" customHeight="1" x14ac:dyDescent="0.25">
      <c r="B5" s="71" t="s">
        <v>279</v>
      </c>
      <c r="C5" s="124" t="s">
        <v>280</v>
      </c>
      <c r="D5" s="71" t="s">
        <v>233</v>
      </c>
      <c r="E5" s="113">
        <v>15565.13</v>
      </c>
      <c r="F5" s="71"/>
    </row>
    <row r="6" spans="2:6" ht="35.1" customHeight="1" x14ac:dyDescent="0.25">
      <c r="B6" s="71"/>
      <c r="C6" s="124" t="s">
        <v>236</v>
      </c>
      <c r="D6" s="71" t="s">
        <v>235</v>
      </c>
      <c r="E6" s="113">
        <v>20100</v>
      </c>
      <c r="F6" s="71"/>
    </row>
    <row r="7" spans="2:6" ht="35.1" customHeight="1" x14ac:dyDescent="0.25">
      <c r="B7" s="71"/>
      <c r="C7" s="124" t="s">
        <v>291</v>
      </c>
      <c r="D7" s="71" t="s">
        <v>237</v>
      </c>
      <c r="E7" s="113">
        <v>99031.25</v>
      </c>
      <c r="F7" s="71"/>
    </row>
    <row r="8" spans="2:6" ht="35.1" customHeight="1" x14ac:dyDescent="0.25">
      <c r="B8" s="118" t="s">
        <v>281</v>
      </c>
      <c r="C8" s="124"/>
      <c r="D8" s="71"/>
      <c r="E8" s="113">
        <f>SUM(E5:E7)</f>
        <v>134696.38</v>
      </c>
      <c r="F8" s="71"/>
    </row>
    <row r="9" spans="2:6" ht="35.1" customHeight="1" x14ac:dyDescent="0.25">
      <c r="B9" s="71" t="s">
        <v>282</v>
      </c>
      <c r="C9" s="124" t="s">
        <v>280</v>
      </c>
      <c r="D9" s="71" t="s">
        <v>233</v>
      </c>
      <c r="E9" s="113">
        <v>53890.18</v>
      </c>
      <c r="F9" s="71"/>
    </row>
    <row r="10" spans="2:6" ht="35.1" customHeight="1" x14ac:dyDescent="0.25">
      <c r="B10" s="71"/>
      <c r="C10" s="124" t="s">
        <v>236</v>
      </c>
      <c r="D10" s="71" t="s">
        <v>235</v>
      </c>
      <c r="E10" s="113">
        <v>16907.259999999998</v>
      </c>
      <c r="F10" s="71"/>
    </row>
    <row r="11" spans="2:6" ht="35.1" customHeight="1" x14ac:dyDescent="0.25">
      <c r="B11" s="71"/>
      <c r="C11" s="124" t="s">
        <v>283</v>
      </c>
      <c r="D11" s="71" t="s">
        <v>231</v>
      </c>
      <c r="E11" s="113">
        <v>121489.5</v>
      </c>
      <c r="F11" s="71"/>
    </row>
    <row r="12" spans="2:6" ht="35.1" customHeight="1" x14ac:dyDescent="0.25">
      <c r="B12" s="71"/>
      <c r="C12" s="124" t="s">
        <v>238</v>
      </c>
      <c r="D12" s="71" t="s">
        <v>239</v>
      </c>
      <c r="E12" s="113">
        <v>24727.94</v>
      </c>
      <c r="F12" s="71"/>
    </row>
    <row r="13" spans="2:6" ht="35.1" customHeight="1" x14ac:dyDescent="0.25">
      <c r="B13" s="71"/>
      <c r="C13" s="124" t="s">
        <v>284</v>
      </c>
      <c r="D13" s="71" t="s">
        <v>241</v>
      </c>
      <c r="E13" s="113">
        <v>410950.6</v>
      </c>
      <c r="F13" s="71"/>
    </row>
    <row r="14" spans="2:6" ht="35.1" customHeight="1" x14ac:dyDescent="0.25">
      <c r="B14" s="71"/>
      <c r="C14" s="124" t="s">
        <v>285</v>
      </c>
      <c r="D14" s="71" t="s">
        <v>242</v>
      </c>
      <c r="E14" s="113">
        <v>18307.330000000002</v>
      </c>
      <c r="F14" s="71"/>
    </row>
    <row r="15" spans="2:6" ht="35.1" customHeight="1" x14ac:dyDescent="0.25">
      <c r="B15" s="71"/>
      <c r="C15" s="124" t="s">
        <v>292</v>
      </c>
      <c r="D15" s="71" t="s">
        <v>240</v>
      </c>
      <c r="E15" s="113">
        <v>47447.06</v>
      </c>
      <c r="F15" s="71"/>
    </row>
    <row r="16" spans="2:6" ht="35.1" customHeight="1" x14ac:dyDescent="0.25">
      <c r="B16" s="71"/>
      <c r="C16" s="124" t="s">
        <v>286</v>
      </c>
      <c r="D16" s="71" t="s">
        <v>243</v>
      </c>
      <c r="E16" s="113">
        <v>63994.48</v>
      </c>
      <c r="F16" s="71"/>
    </row>
    <row r="17" spans="2:6" ht="35.1" customHeight="1" x14ac:dyDescent="0.25">
      <c r="B17" s="71"/>
      <c r="C17" s="124" t="s">
        <v>291</v>
      </c>
      <c r="D17" s="71" t="s">
        <v>237</v>
      </c>
      <c r="E17" s="113">
        <v>1430847.5</v>
      </c>
      <c r="F17" s="71"/>
    </row>
    <row r="18" spans="2:6" ht="35.1" customHeight="1" x14ac:dyDescent="0.25">
      <c r="B18" s="118" t="s">
        <v>287</v>
      </c>
      <c r="C18" s="124"/>
      <c r="D18" s="71"/>
      <c r="E18" s="113">
        <f>SUM(E9:E17)</f>
        <v>2188561.8499999996</v>
      </c>
      <c r="F18" s="71"/>
    </row>
    <row r="19" spans="2:6" ht="35.1" customHeight="1" x14ac:dyDescent="0.25">
      <c r="B19" s="71" t="s">
        <v>288</v>
      </c>
      <c r="C19" s="124" t="s">
        <v>286</v>
      </c>
      <c r="D19" s="71" t="s">
        <v>243</v>
      </c>
      <c r="E19" s="113">
        <v>10000</v>
      </c>
      <c r="F19" s="71"/>
    </row>
    <row r="20" spans="2:6" ht="35.1" customHeight="1" x14ac:dyDescent="0.25">
      <c r="B20" s="71"/>
      <c r="C20" s="124" t="s">
        <v>284</v>
      </c>
      <c r="D20" s="71" t="s">
        <v>241</v>
      </c>
      <c r="E20" s="113">
        <v>13550</v>
      </c>
      <c r="F20" s="71"/>
    </row>
    <row r="21" spans="2:6" ht="35.1" customHeight="1" x14ac:dyDescent="0.25">
      <c r="B21" s="118" t="s">
        <v>289</v>
      </c>
      <c r="C21" s="146"/>
      <c r="D21" s="71"/>
      <c r="E21" s="113">
        <f>E19+E20</f>
        <v>23550</v>
      </c>
      <c r="F21" s="71"/>
    </row>
    <row r="22" spans="2:6" ht="35.1" customHeight="1" x14ac:dyDescent="0.25">
      <c r="B22" s="71" t="s">
        <v>278</v>
      </c>
      <c r="C22" s="146"/>
      <c r="D22" s="71"/>
      <c r="E22" s="113">
        <f>E4</f>
        <v>2346808.2299999995</v>
      </c>
      <c r="F22" s="71"/>
    </row>
    <row r="23" spans="2:6" ht="35.1" customHeight="1" x14ac:dyDescent="0.25">
      <c r="B23" s="71"/>
      <c r="C23" s="146"/>
      <c r="D23" s="71"/>
      <c r="E23" s="113"/>
      <c r="F23" s="71"/>
    </row>
  </sheetData>
  <mergeCells count="1">
    <mergeCell ref="B2:F2"/>
  </mergeCells>
  <pageMargins left="0.7" right="0.7" top="0.75" bottom="0.75" header="0.3" footer="0.3"/>
  <pageSetup paperSize="9" scale="42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8"/>
  <sheetViews>
    <sheetView tabSelected="1" workbookViewId="0">
      <selection activeCell="K20" sqref="K20"/>
    </sheetView>
  </sheetViews>
  <sheetFormatPr defaultRowHeight="15" x14ac:dyDescent="0.25"/>
  <cols>
    <col min="2" max="2" width="15.7109375" customWidth="1"/>
    <col min="3" max="3" width="56.85546875" customWidth="1"/>
    <col min="4" max="9" width="15.7109375" customWidth="1"/>
    <col min="10" max="10" width="0.140625" customWidth="1"/>
    <col min="259" max="259" width="40.5703125" customWidth="1"/>
    <col min="260" max="260" width="20.28515625" customWidth="1"/>
    <col min="261" max="261" width="18" customWidth="1"/>
    <col min="262" max="262" width="22.85546875" customWidth="1"/>
    <col min="263" max="263" width="19.28515625" customWidth="1"/>
    <col min="264" max="264" width="24.7109375" customWidth="1"/>
    <col min="265" max="265" width="24.5703125" customWidth="1"/>
    <col min="515" max="515" width="40.5703125" customWidth="1"/>
    <col min="516" max="516" width="20.28515625" customWidth="1"/>
    <col min="517" max="517" width="18" customWidth="1"/>
    <col min="518" max="518" width="22.85546875" customWidth="1"/>
    <col min="519" max="519" width="19.28515625" customWidth="1"/>
    <col min="520" max="520" width="24.7109375" customWidth="1"/>
    <col min="521" max="521" width="24.5703125" customWidth="1"/>
    <col min="771" max="771" width="40.5703125" customWidth="1"/>
    <col min="772" max="772" width="20.28515625" customWidth="1"/>
    <col min="773" max="773" width="18" customWidth="1"/>
    <col min="774" max="774" width="22.85546875" customWidth="1"/>
    <col min="775" max="775" width="19.28515625" customWidth="1"/>
    <col min="776" max="776" width="24.7109375" customWidth="1"/>
    <col min="777" max="777" width="24.5703125" customWidth="1"/>
    <col min="1027" max="1027" width="40.5703125" customWidth="1"/>
    <col min="1028" max="1028" width="20.28515625" customWidth="1"/>
    <col min="1029" max="1029" width="18" customWidth="1"/>
    <col min="1030" max="1030" width="22.85546875" customWidth="1"/>
    <col min="1031" max="1031" width="19.28515625" customWidth="1"/>
    <col min="1032" max="1032" width="24.7109375" customWidth="1"/>
    <col min="1033" max="1033" width="24.5703125" customWidth="1"/>
    <col min="1283" max="1283" width="40.5703125" customWidth="1"/>
    <col min="1284" max="1284" width="20.28515625" customWidth="1"/>
    <col min="1285" max="1285" width="18" customWidth="1"/>
    <col min="1286" max="1286" width="22.85546875" customWidth="1"/>
    <col min="1287" max="1287" width="19.28515625" customWidth="1"/>
    <col min="1288" max="1288" width="24.7109375" customWidth="1"/>
    <col min="1289" max="1289" width="24.5703125" customWidth="1"/>
    <col min="1539" max="1539" width="40.5703125" customWidth="1"/>
    <col min="1540" max="1540" width="20.28515625" customWidth="1"/>
    <col min="1541" max="1541" width="18" customWidth="1"/>
    <col min="1542" max="1542" width="22.85546875" customWidth="1"/>
    <col min="1543" max="1543" width="19.28515625" customWidth="1"/>
    <col min="1544" max="1544" width="24.7109375" customWidth="1"/>
    <col min="1545" max="1545" width="24.5703125" customWidth="1"/>
    <col min="1795" max="1795" width="40.5703125" customWidth="1"/>
    <col min="1796" max="1796" width="20.28515625" customWidth="1"/>
    <col min="1797" max="1797" width="18" customWidth="1"/>
    <col min="1798" max="1798" width="22.85546875" customWidth="1"/>
    <col min="1799" max="1799" width="19.28515625" customWidth="1"/>
    <col min="1800" max="1800" width="24.7109375" customWidth="1"/>
    <col min="1801" max="1801" width="24.5703125" customWidth="1"/>
    <col min="2051" max="2051" width="40.5703125" customWidth="1"/>
    <col min="2052" max="2052" width="20.28515625" customWidth="1"/>
    <col min="2053" max="2053" width="18" customWidth="1"/>
    <col min="2054" max="2054" width="22.85546875" customWidth="1"/>
    <col min="2055" max="2055" width="19.28515625" customWidth="1"/>
    <col min="2056" max="2056" width="24.7109375" customWidth="1"/>
    <col min="2057" max="2057" width="24.5703125" customWidth="1"/>
    <col min="2307" max="2307" width="40.5703125" customWidth="1"/>
    <col min="2308" max="2308" width="20.28515625" customWidth="1"/>
    <col min="2309" max="2309" width="18" customWidth="1"/>
    <col min="2310" max="2310" width="22.85546875" customWidth="1"/>
    <col min="2311" max="2311" width="19.28515625" customWidth="1"/>
    <col min="2312" max="2312" width="24.7109375" customWidth="1"/>
    <col min="2313" max="2313" width="24.5703125" customWidth="1"/>
    <col min="2563" max="2563" width="40.5703125" customWidth="1"/>
    <col min="2564" max="2564" width="20.28515625" customWidth="1"/>
    <col min="2565" max="2565" width="18" customWidth="1"/>
    <col min="2566" max="2566" width="22.85546875" customWidth="1"/>
    <col min="2567" max="2567" width="19.28515625" customWidth="1"/>
    <col min="2568" max="2568" width="24.7109375" customWidth="1"/>
    <col min="2569" max="2569" width="24.5703125" customWidth="1"/>
    <col min="2819" max="2819" width="40.5703125" customWidth="1"/>
    <col min="2820" max="2820" width="20.28515625" customWidth="1"/>
    <col min="2821" max="2821" width="18" customWidth="1"/>
    <col min="2822" max="2822" width="22.85546875" customWidth="1"/>
    <col min="2823" max="2823" width="19.28515625" customWidth="1"/>
    <col min="2824" max="2824" width="24.7109375" customWidth="1"/>
    <col min="2825" max="2825" width="24.5703125" customWidth="1"/>
    <col min="3075" max="3075" width="40.5703125" customWidth="1"/>
    <col min="3076" max="3076" width="20.28515625" customWidth="1"/>
    <col min="3077" max="3077" width="18" customWidth="1"/>
    <col min="3078" max="3078" width="22.85546875" customWidth="1"/>
    <col min="3079" max="3079" width="19.28515625" customWidth="1"/>
    <col min="3080" max="3080" width="24.7109375" customWidth="1"/>
    <col min="3081" max="3081" width="24.5703125" customWidth="1"/>
    <col min="3331" max="3331" width="40.5703125" customWidth="1"/>
    <col min="3332" max="3332" width="20.28515625" customWidth="1"/>
    <col min="3333" max="3333" width="18" customWidth="1"/>
    <col min="3334" max="3334" width="22.85546875" customWidth="1"/>
    <col min="3335" max="3335" width="19.28515625" customWidth="1"/>
    <col min="3336" max="3336" width="24.7109375" customWidth="1"/>
    <col min="3337" max="3337" width="24.5703125" customWidth="1"/>
    <col min="3587" max="3587" width="40.5703125" customWidth="1"/>
    <col min="3588" max="3588" width="20.28515625" customWidth="1"/>
    <col min="3589" max="3589" width="18" customWidth="1"/>
    <col min="3590" max="3590" width="22.85546875" customWidth="1"/>
    <col min="3591" max="3591" width="19.28515625" customWidth="1"/>
    <col min="3592" max="3592" width="24.7109375" customWidth="1"/>
    <col min="3593" max="3593" width="24.5703125" customWidth="1"/>
    <col min="3843" max="3843" width="40.5703125" customWidth="1"/>
    <col min="3844" max="3844" width="20.28515625" customWidth="1"/>
    <col min="3845" max="3845" width="18" customWidth="1"/>
    <col min="3846" max="3846" width="22.85546875" customWidth="1"/>
    <col min="3847" max="3847" width="19.28515625" customWidth="1"/>
    <col min="3848" max="3848" width="24.7109375" customWidth="1"/>
    <col min="3849" max="3849" width="24.5703125" customWidth="1"/>
    <col min="4099" max="4099" width="40.5703125" customWidth="1"/>
    <col min="4100" max="4100" width="20.28515625" customWidth="1"/>
    <col min="4101" max="4101" width="18" customWidth="1"/>
    <col min="4102" max="4102" width="22.85546875" customWidth="1"/>
    <col min="4103" max="4103" width="19.28515625" customWidth="1"/>
    <col min="4104" max="4104" width="24.7109375" customWidth="1"/>
    <col min="4105" max="4105" width="24.5703125" customWidth="1"/>
    <col min="4355" max="4355" width="40.5703125" customWidth="1"/>
    <col min="4356" max="4356" width="20.28515625" customWidth="1"/>
    <col min="4357" max="4357" width="18" customWidth="1"/>
    <col min="4358" max="4358" width="22.85546875" customWidth="1"/>
    <col min="4359" max="4359" width="19.28515625" customWidth="1"/>
    <col min="4360" max="4360" width="24.7109375" customWidth="1"/>
    <col min="4361" max="4361" width="24.5703125" customWidth="1"/>
    <col min="4611" max="4611" width="40.5703125" customWidth="1"/>
    <col min="4612" max="4612" width="20.28515625" customWidth="1"/>
    <col min="4613" max="4613" width="18" customWidth="1"/>
    <col min="4614" max="4614" width="22.85546875" customWidth="1"/>
    <col min="4615" max="4615" width="19.28515625" customWidth="1"/>
    <col min="4616" max="4616" width="24.7109375" customWidth="1"/>
    <col min="4617" max="4617" width="24.5703125" customWidth="1"/>
    <col min="4867" max="4867" width="40.5703125" customWidth="1"/>
    <col min="4868" max="4868" width="20.28515625" customWidth="1"/>
    <col min="4869" max="4869" width="18" customWidth="1"/>
    <col min="4870" max="4870" width="22.85546875" customWidth="1"/>
    <col min="4871" max="4871" width="19.28515625" customWidth="1"/>
    <col min="4872" max="4872" width="24.7109375" customWidth="1"/>
    <col min="4873" max="4873" width="24.5703125" customWidth="1"/>
    <col min="5123" max="5123" width="40.5703125" customWidth="1"/>
    <col min="5124" max="5124" width="20.28515625" customWidth="1"/>
    <col min="5125" max="5125" width="18" customWidth="1"/>
    <col min="5126" max="5126" width="22.85546875" customWidth="1"/>
    <col min="5127" max="5127" width="19.28515625" customWidth="1"/>
    <col min="5128" max="5128" width="24.7109375" customWidth="1"/>
    <col min="5129" max="5129" width="24.5703125" customWidth="1"/>
    <col min="5379" max="5379" width="40.5703125" customWidth="1"/>
    <col min="5380" max="5380" width="20.28515625" customWidth="1"/>
    <col min="5381" max="5381" width="18" customWidth="1"/>
    <col min="5382" max="5382" width="22.85546875" customWidth="1"/>
    <col min="5383" max="5383" width="19.28515625" customWidth="1"/>
    <col min="5384" max="5384" width="24.7109375" customWidth="1"/>
    <col min="5385" max="5385" width="24.5703125" customWidth="1"/>
    <col min="5635" max="5635" width="40.5703125" customWidth="1"/>
    <col min="5636" max="5636" width="20.28515625" customWidth="1"/>
    <col min="5637" max="5637" width="18" customWidth="1"/>
    <col min="5638" max="5638" width="22.85546875" customWidth="1"/>
    <col min="5639" max="5639" width="19.28515625" customWidth="1"/>
    <col min="5640" max="5640" width="24.7109375" customWidth="1"/>
    <col min="5641" max="5641" width="24.5703125" customWidth="1"/>
    <col min="5891" max="5891" width="40.5703125" customWidth="1"/>
    <col min="5892" max="5892" width="20.28515625" customWidth="1"/>
    <col min="5893" max="5893" width="18" customWidth="1"/>
    <col min="5894" max="5894" width="22.85546875" customWidth="1"/>
    <col min="5895" max="5895" width="19.28515625" customWidth="1"/>
    <col min="5896" max="5896" width="24.7109375" customWidth="1"/>
    <col min="5897" max="5897" width="24.5703125" customWidth="1"/>
    <col min="6147" max="6147" width="40.5703125" customWidth="1"/>
    <col min="6148" max="6148" width="20.28515625" customWidth="1"/>
    <col min="6149" max="6149" width="18" customWidth="1"/>
    <col min="6150" max="6150" width="22.85546875" customWidth="1"/>
    <col min="6151" max="6151" width="19.28515625" customWidth="1"/>
    <col min="6152" max="6152" width="24.7109375" customWidth="1"/>
    <col min="6153" max="6153" width="24.5703125" customWidth="1"/>
    <col min="6403" max="6403" width="40.5703125" customWidth="1"/>
    <col min="6404" max="6404" width="20.28515625" customWidth="1"/>
    <col min="6405" max="6405" width="18" customWidth="1"/>
    <col min="6406" max="6406" width="22.85546875" customWidth="1"/>
    <col min="6407" max="6407" width="19.28515625" customWidth="1"/>
    <col min="6408" max="6408" width="24.7109375" customWidth="1"/>
    <col min="6409" max="6409" width="24.5703125" customWidth="1"/>
    <col min="6659" max="6659" width="40.5703125" customWidth="1"/>
    <col min="6660" max="6660" width="20.28515625" customWidth="1"/>
    <col min="6661" max="6661" width="18" customWidth="1"/>
    <col min="6662" max="6662" width="22.85546875" customWidth="1"/>
    <col min="6663" max="6663" width="19.28515625" customWidth="1"/>
    <col min="6664" max="6664" width="24.7109375" customWidth="1"/>
    <col min="6665" max="6665" width="24.5703125" customWidth="1"/>
    <col min="6915" max="6915" width="40.5703125" customWidth="1"/>
    <col min="6916" max="6916" width="20.28515625" customWidth="1"/>
    <col min="6917" max="6917" width="18" customWidth="1"/>
    <col min="6918" max="6918" width="22.85546875" customWidth="1"/>
    <col min="6919" max="6919" width="19.28515625" customWidth="1"/>
    <col min="6920" max="6920" width="24.7109375" customWidth="1"/>
    <col min="6921" max="6921" width="24.5703125" customWidth="1"/>
    <col min="7171" max="7171" width="40.5703125" customWidth="1"/>
    <col min="7172" max="7172" width="20.28515625" customWidth="1"/>
    <col min="7173" max="7173" width="18" customWidth="1"/>
    <col min="7174" max="7174" width="22.85546875" customWidth="1"/>
    <col min="7175" max="7175" width="19.28515625" customWidth="1"/>
    <col min="7176" max="7176" width="24.7109375" customWidth="1"/>
    <col min="7177" max="7177" width="24.5703125" customWidth="1"/>
    <col min="7427" max="7427" width="40.5703125" customWidth="1"/>
    <col min="7428" max="7428" width="20.28515625" customWidth="1"/>
    <col min="7429" max="7429" width="18" customWidth="1"/>
    <col min="7430" max="7430" width="22.85546875" customWidth="1"/>
    <col min="7431" max="7431" width="19.28515625" customWidth="1"/>
    <col min="7432" max="7432" width="24.7109375" customWidth="1"/>
    <col min="7433" max="7433" width="24.5703125" customWidth="1"/>
    <col min="7683" max="7683" width="40.5703125" customWidth="1"/>
    <col min="7684" max="7684" width="20.28515625" customWidth="1"/>
    <col min="7685" max="7685" width="18" customWidth="1"/>
    <col min="7686" max="7686" width="22.85546875" customWidth="1"/>
    <col min="7687" max="7687" width="19.28515625" customWidth="1"/>
    <col min="7688" max="7688" width="24.7109375" customWidth="1"/>
    <col min="7689" max="7689" width="24.5703125" customWidth="1"/>
    <col min="7939" max="7939" width="40.5703125" customWidth="1"/>
    <col min="7940" max="7940" width="20.28515625" customWidth="1"/>
    <col min="7941" max="7941" width="18" customWidth="1"/>
    <col min="7942" max="7942" width="22.85546875" customWidth="1"/>
    <col min="7943" max="7943" width="19.28515625" customWidth="1"/>
    <col min="7944" max="7944" width="24.7109375" customWidth="1"/>
    <col min="7945" max="7945" width="24.5703125" customWidth="1"/>
    <col min="8195" max="8195" width="40.5703125" customWidth="1"/>
    <col min="8196" max="8196" width="20.28515625" customWidth="1"/>
    <col min="8197" max="8197" width="18" customWidth="1"/>
    <col min="8198" max="8198" width="22.85546875" customWidth="1"/>
    <col min="8199" max="8199" width="19.28515625" customWidth="1"/>
    <col min="8200" max="8200" width="24.7109375" customWidth="1"/>
    <col min="8201" max="8201" width="24.5703125" customWidth="1"/>
    <col min="8451" max="8451" width="40.5703125" customWidth="1"/>
    <col min="8452" max="8452" width="20.28515625" customWidth="1"/>
    <col min="8453" max="8453" width="18" customWidth="1"/>
    <col min="8454" max="8454" width="22.85546875" customWidth="1"/>
    <col min="8455" max="8455" width="19.28515625" customWidth="1"/>
    <col min="8456" max="8456" width="24.7109375" customWidth="1"/>
    <col min="8457" max="8457" width="24.5703125" customWidth="1"/>
    <col min="8707" max="8707" width="40.5703125" customWidth="1"/>
    <col min="8708" max="8708" width="20.28515625" customWidth="1"/>
    <col min="8709" max="8709" width="18" customWidth="1"/>
    <col min="8710" max="8710" width="22.85546875" customWidth="1"/>
    <col min="8711" max="8711" width="19.28515625" customWidth="1"/>
    <col min="8712" max="8712" width="24.7109375" customWidth="1"/>
    <col min="8713" max="8713" width="24.5703125" customWidth="1"/>
    <col min="8963" max="8963" width="40.5703125" customWidth="1"/>
    <col min="8964" max="8964" width="20.28515625" customWidth="1"/>
    <col min="8965" max="8965" width="18" customWidth="1"/>
    <col min="8966" max="8966" width="22.85546875" customWidth="1"/>
    <col min="8967" max="8967" width="19.28515625" customWidth="1"/>
    <col min="8968" max="8968" width="24.7109375" customWidth="1"/>
    <col min="8969" max="8969" width="24.5703125" customWidth="1"/>
    <col min="9219" max="9219" width="40.5703125" customWidth="1"/>
    <col min="9220" max="9220" width="20.28515625" customWidth="1"/>
    <col min="9221" max="9221" width="18" customWidth="1"/>
    <col min="9222" max="9222" width="22.85546875" customWidth="1"/>
    <col min="9223" max="9223" width="19.28515625" customWidth="1"/>
    <col min="9224" max="9224" width="24.7109375" customWidth="1"/>
    <col min="9225" max="9225" width="24.5703125" customWidth="1"/>
    <col min="9475" max="9475" width="40.5703125" customWidth="1"/>
    <col min="9476" max="9476" width="20.28515625" customWidth="1"/>
    <col min="9477" max="9477" width="18" customWidth="1"/>
    <col min="9478" max="9478" width="22.85546875" customWidth="1"/>
    <col min="9479" max="9479" width="19.28515625" customWidth="1"/>
    <col min="9480" max="9480" width="24.7109375" customWidth="1"/>
    <col min="9481" max="9481" width="24.5703125" customWidth="1"/>
    <col min="9731" max="9731" width="40.5703125" customWidth="1"/>
    <col min="9732" max="9732" width="20.28515625" customWidth="1"/>
    <col min="9733" max="9733" width="18" customWidth="1"/>
    <col min="9734" max="9734" width="22.85546875" customWidth="1"/>
    <col min="9735" max="9735" width="19.28515625" customWidth="1"/>
    <col min="9736" max="9736" width="24.7109375" customWidth="1"/>
    <col min="9737" max="9737" width="24.5703125" customWidth="1"/>
    <col min="9987" max="9987" width="40.5703125" customWidth="1"/>
    <col min="9988" max="9988" width="20.28515625" customWidth="1"/>
    <col min="9989" max="9989" width="18" customWidth="1"/>
    <col min="9990" max="9990" width="22.85546875" customWidth="1"/>
    <col min="9991" max="9991" width="19.28515625" customWidth="1"/>
    <col min="9992" max="9992" width="24.7109375" customWidth="1"/>
    <col min="9993" max="9993" width="24.5703125" customWidth="1"/>
    <col min="10243" max="10243" width="40.5703125" customWidth="1"/>
    <col min="10244" max="10244" width="20.28515625" customWidth="1"/>
    <col min="10245" max="10245" width="18" customWidth="1"/>
    <col min="10246" max="10246" width="22.85546875" customWidth="1"/>
    <col min="10247" max="10247" width="19.28515625" customWidth="1"/>
    <col min="10248" max="10248" width="24.7109375" customWidth="1"/>
    <col min="10249" max="10249" width="24.5703125" customWidth="1"/>
    <col min="10499" max="10499" width="40.5703125" customWidth="1"/>
    <col min="10500" max="10500" width="20.28515625" customWidth="1"/>
    <col min="10501" max="10501" width="18" customWidth="1"/>
    <col min="10502" max="10502" width="22.85546875" customWidth="1"/>
    <col min="10503" max="10503" width="19.28515625" customWidth="1"/>
    <col min="10504" max="10504" width="24.7109375" customWidth="1"/>
    <col min="10505" max="10505" width="24.5703125" customWidth="1"/>
    <col min="10755" max="10755" width="40.5703125" customWidth="1"/>
    <col min="10756" max="10756" width="20.28515625" customWidth="1"/>
    <col min="10757" max="10757" width="18" customWidth="1"/>
    <col min="10758" max="10758" width="22.85546875" customWidth="1"/>
    <col min="10759" max="10759" width="19.28515625" customWidth="1"/>
    <col min="10760" max="10760" width="24.7109375" customWidth="1"/>
    <col min="10761" max="10761" width="24.5703125" customWidth="1"/>
    <col min="11011" max="11011" width="40.5703125" customWidth="1"/>
    <col min="11012" max="11012" width="20.28515625" customWidth="1"/>
    <col min="11013" max="11013" width="18" customWidth="1"/>
    <col min="11014" max="11014" width="22.85546875" customWidth="1"/>
    <col min="11015" max="11015" width="19.28515625" customWidth="1"/>
    <col min="11016" max="11016" width="24.7109375" customWidth="1"/>
    <col min="11017" max="11017" width="24.5703125" customWidth="1"/>
    <col min="11267" max="11267" width="40.5703125" customWidth="1"/>
    <col min="11268" max="11268" width="20.28515625" customWidth="1"/>
    <col min="11269" max="11269" width="18" customWidth="1"/>
    <col min="11270" max="11270" width="22.85546875" customWidth="1"/>
    <col min="11271" max="11271" width="19.28515625" customWidth="1"/>
    <col min="11272" max="11272" width="24.7109375" customWidth="1"/>
    <col min="11273" max="11273" width="24.5703125" customWidth="1"/>
    <col min="11523" max="11523" width="40.5703125" customWidth="1"/>
    <col min="11524" max="11524" width="20.28515625" customWidth="1"/>
    <col min="11525" max="11525" width="18" customWidth="1"/>
    <col min="11526" max="11526" width="22.85546875" customWidth="1"/>
    <col min="11527" max="11527" width="19.28515625" customWidth="1"/>
    <col min="11528" max="11528" width="24.7109375" customWidth="1"/>
    <col min="11529" max="11529" width="24.5703125" customWidth="1"/>
    <col min="11779" max="11779" width="40.5703125" customWidth="1"/>
    <col min="11780" max="11780" width="20.28515625" customWidth="1"/>
    <col min="11781" max="11781" width="18" customWidth="1"/>
    <col min="11782" max="11782" width="22.85546875" customWidth="1"/>
    <col min="11783" max="11783" width="19.28515625" customWidth="1"/>
    <col min="11784" max="11784" width="24.7109375" customWidth="1"/>
    <col min="11785" max="11785" width="24.5703125" customWidth="1"/>
    <col min="12035" max="12035" width="40.5703125" customWidth="1"/>
    <col min="12036" max="12036" width="20.28515625" customWidth="1"/>
    <col min="12037" max="12037" width="18" customWidth="1"/>
    <col min="12038" max="12038" width="22.85546875" customWidth="1"/>
    <col min="12039" max="12039" width="19.28515625" customWidth="1"/>
    <col min="12040" max="12040" width="24.7109375" customWidth="1"/>
    <col min="12041" max="12041" width="24.5703125" customWidth="1"/>
    <col min="12291" max="12291" width="40.5703125" customWidth="1"/>
    <col min="12292" max="12292" width="20.28515625" customWidth="1"/>
    <col min="12293" max="12293" width="18" customWidth="1"/>
    <col min="12294" max="12294" width="22.85546875" customWidth="1"/>
    <col min="12295" max="12295" width="19.28515625" customWidth="1"/>
    <col min="12296" max="12296" width="24.7109375" customWidth="1"/>
    <col min="12297" max="12297" width="24.5703125" customWidth="1"/>
    <col min="12547" max="12547" width="40.5703125" customWidth="1"/>
    <col min="12548" max="12548" width="20.28515625" customWidth="1"/>
    <col min="12549" max="12549" width="18" customWidth="1"/>
    <col min="12550" max="12550" width="22.85546875" customWidth="1"/>
    <col min="12551" max="12551" width="19.28515625" customWidth="1"/>
    <col min="12552" max="12552" width="24.7109375" customWidth="1"/>
    <col min="12553" max="12553" width="24.5703125" customWidth="1"/>
    <col min="12803" max="12803" width="40.5703125" customWidth="1"/>
    <col min="12804" max="12804" width="20.28515625" customWidth="1"/>
    <col min="12805" max="12805" width="18" customWidth="1"/>
    <col min="12806" max="12806" width="22.85546875" customWidth="1"/>
    <col min="12807" max="12807" width="19.28515625" customWidth="1"/>
    <col min="12808" max="12808" width="24.7109375" customWidth="1"/>
    <col min="12809" max="12809" width="24.5703125" customWidth="1"/>
    <col min="13059" max="13059" width="40.5703125" customWidth="1"/>
    <col min="13060" max="13060" width="20.28515625" customWidth="1"/>
    <col min="13061" max="13061" width="18" customWidth="1"/>
    <col min="13062" max="13062" width="22.85546875" customWidth="1"/>
    <col min="13063" max="13063" width="19.28515625" customWidth="1"/>
    <col min="13064" max="13064" width="24.7109375" customWidth="1"/>
    <col min="13065" max="13065" width="24.5703125" customWidth="1"/>
    <col min="13315" max="13315" width="40.5703125" customWidth="1"/>
    <col min="13316" max="13316" width="20.28515625" customWidth="1"/>
    <col min="13317" max="13317" width="18" customWidth="1"/>
    <col min="13318" max="13318" width="22.85546875" customWidth="1"/>
    <col min="13319" max="13319" width="19.28515625" customWidth="1"/>
    <col min="13320" max="13320" width="24.7109375" customWidth="1"/>
    <col min="13321" max="13321" width="24.5703125" customWidth="1"/>
    <col min="13571" max="13571" width="40.5703125" customWidth="1"/>
    <col min="13572" max="13572" width="20.28515625" customWidth="1"/>
    <col min="13573" max="13573" width="18" customWidth="1"/>
    <col min="13574" max="13574" width="22.85546875" customWidth="1"/>
    <col min="13575" max="13575" width="19.28515625" customWidth="1"/>
    <col min="13576" max="13576" width="24.7109375" customWidth="1"/>
    <col min="13577" max="13577" width="24.5703125" customWidth="1"/>
    <col min="13827" max="13827" width="40.5703125" customWidth="1"/>
    <col min="13828" max="13828" width="20.28515625" customWidth="1"/>
    <col min="13829" max="13829" width="18" customWidth="1"/>
    <col min="13830" max="13830" width="22.85546875" customWidth="1"/>
    <col min="13831" max="13831" width="19.28515625" customWidth="1"/>
    <col min="13832" max="13832" width="24.7109375" customWidth="1"/>
    <col min="13833" max="13833" width="24.5703125" customWidth="1"/>
    <col min="14083" max="14083" width="40.5703125" customWidth="1"/>
    <col min="14084" max="14084" width="20.28515625" customWidth="1"/>
    <col min="14085" max="14085" width="18" customWidth="1"/>
    <col min="14086" max="14086" width="22.85546875" customWidth="1"/>
    <col min="14087" max="14087" width="19.28515625" customWidth="1"/>
    <col min="14088" max="14088" width="24.7109375" customWidth="1"/>
    <col min="14089" max="14089" width="24.5703125" customWidth="1"/>
    <col min="14339" max="14339" width="40.5703125" customWidth="1"/>
    <col min="14340" max="14340" width="20.28515625" customWidth="1"/>
    <col min="14341" max="14341" width="18" customWidth="1"/>
    <col min="14342" max="14342" width="22.85546875" customWidth="1"/>
    <col min="14343" max="14343" width="19.28515625" customWidth="1"/>
    <col min="14344" max="14344" width="24.7109375" customWidth="1"/>
    <col min="14345" max="14345" width="24.5703125" customWidth="1"/>
    <col min="14595" max="14595" width="40.5703125" customWidth="1"/>
    <col min="14596" max="14596" width="20.28515625" customWidth="1"/>
    <col min="14597" max="14597" width="18" customWidth="1"/>
    <col min="14598" max="14598" width="22.85546875" customWidth="1"/>
    <col min="14599" max="14599" width="19.28515625" customWidth="1"/>
    <col min="14600" max="14600" width="24.7109375" customWidth="1"/>
    <col min="14601" max="14601" width="24.5703125" customWidth="1"/>
    <col min="14851" max="14851" width="40.5703125" customWidth="1"/>
    <col min="14852" max="14852" width="20.28515625" customWidth="1"/>
    <col min="14853" max="14853" width="18" customWidth="1"/>
    <col min="14854" max="14854" width="22.85546875" customWidth="1"/>
    <col min="14855" max="14855" width="19.28515625" customWidth="1"/>
    <col min="14856" max="14856" width="24.7109375" customWidth="1"/>
    <col min="14857" max="14857" width="24.5703125" customWidth="1"/>
    <col min="15107" max="15107" width="40.5703125" customWidth="1"/>
    <col min="15108" max="15108" width="20.28515625" customWidth="1"/>
    <col min="15109" max="15109" width="18" customWidth="1"/>
    <col min="15110" max="15110" width="22.85546875" customWidth="1"/>
    <col min="15111" max="15111" width="19.28515625" customWidth="1"/>
    <col min="15112" max="15112" width="24.7109375" customWidth="1"/>
    <col min="15113" max="15113" width="24.5703125" customWidth="1"/>
    <col min="15363" max="15363" width="40.5703125" customWidth="1"/>
    <col min="15364" max="15364" width="20.28515625" customWidth="1"/>
    <col min="15365" max="15365" width="18" customWidth="1"/>
    <col min="15366" max="15366" width="22.85546875" customWidth="1"/>
    <col min="15367" max="15367" width="19.28515625" customWidth="1"/>
    <col min="15368" max="15368" width="24.7109375" customWidth="1"/>
    <col min="15369" max="15369" width="24.5703125" customWidth="1"/>
    <col min="15619" max="15619" width="40.5703125" customWidth="1"/>
    <col min="15620" max="15620" width="20.28515625" customWidth="1"/>
    <col min="15621" max="15621" width="18" customWidth="1"/>
    <col min="15622" max="15622" width="22.85546875" customWidth="1"/>
    <col min="15623" max="15623" width="19.28515625" customWidth="1"/>
    <col min="15624" max="15624" width="24.7109375" customWidth="1"/>
    <col min="15625" max="15625" width="24.5703125" customWidth="1"/>
    <col min="15875" max="15875" width="40.5703125" customWidth="1"/>
    <col min="15876" max="15876" width="20.28515625" customWidth="1"/>
    <col min="15877" max="15877" width="18" customWidth="1"/>
    <col min="15878" max="15878" width="22.85546875" customWidth="1"/>
    <col min="15879" max="15879" width="19.28515625" customWidth="1"/>
    <col min="15880" max="15880" width="24.7109375" customWidth="1"/>
    <col min="15881" max="15881" width="24.5703125" customWidth="1"/>
    <col min="16131" max="16131" width="40.5703125" customWidth="1"/>
    <col min="16132" max="16132" width="20.28515625" customWidth="1"/>
    <col min="16133" max="16133" width="18" customWidth="1"/>
    <col min="16134" max="16134" width="22.85546875" customWidth="1"/>
    <col min="16135" max="16135" width="19.28515625" customWidth="1"/>
    <col min="16136" max="16136" width="24.7109375" customWidth="1"/>
    <col min="16137" max="16137" width="24.5703125" customWidth="1"/>
  </cols>
  <sheetData>
    <row r="1" spans="2:12" ht="15.75" thickBot="1" x14ac:dyDescent="0.3"/>
    <row r="2" spans="2:12" ht="99.75" customHeight="1" x14ac:dyDescent="0.25">
      <c r="B2" s="172" t="s">
        <v>258</v>
      </c>
      <c r="C2" s="173"/>
      <c r="D2" s="173"/>
      <c r="E2" s="173"/>
      <c r="F2" s="173"/>
      <c r="G2" s="173"/>
      <c r="H2" s="173"/>
      <c r="I2" s="173"/>
      <c r="J2" s="174"/>
    </row>
    <row r="3" spans="2:12" x14ac:dyDescent="0.25">
      <c r="B3" s="17"/>
      <c r="C3" s="2"/>
      <c r="D3" s="2"/>
      <c r="E3" s="2"/>
      <c r="F3" s="2"/>
      <c r="G3" s="2"/>
      <c r="H3" s="2"/>
      <c r="I3" s="2"/>
      <c r="J3" s="6"/>
    </row>
    <row r="4" spans="2:12" ht="45.75" x14ac:dyDescent="0.25">
      <c r="B4" s="67" t="s">
        <v>193</v>
      </c>
      <c r="C4" s="42" t="s">
        <v>184</v>
      </c>
      <c r="D4" s="43" t="s">
        <v>256</v>
      </c>
      <c r="E4" s="43" t="s">
        <v>308</v>
      </c>
      <c r="F4" s="43" t="s">
        <v>259</v>
      </c>
      <c r="G4" s="43" t="s">
        <v>260</v>
      </c>
      <c r="H4" s="43" t="s">
        <v>229</v>
      </c>
      <c r="I4" s="43" t="s">
        <v>230</v>
      </c>
      <c r="J4" s="6"/>
    </row>
    <row r="5" spans="2:12" ht="15.75" x14ac:dyDescent="0.25">
      <c r="B5" s="68">
        <v>1</v>
      </c>
      <c r="C5" s="69">
        <v>2</v>
      </c>
      <c r="D5" s="69">
        <v>3</v>
      </c>
      <c r="E5" s="69">
        <v>4</v>
      </c>
      <c r="F5" s="69">
        <v>5</v>
      </c>
      <c r="G5" s="69">
        <v>6</v>
      </c>
      <c r="H5" s="69">
        <v>7</v>
      </c>
      <c r="I5" s="69">
        <v>8</v>
      </c>
      <c r="J5" s="6"/>
    </row>
    <row r="6" spans="2:12" ht="30" customHeight="1" x14ac:dyDescent="0.25">
      <c r="B6" s="41"/>
      <c r="C6" s="42"/>
      <c r="D6" s="42"/>
      <c r="E6" s="42"/>
      <c r="F6" s="42"/>
      <c r="G6" s="42"/>
      <c r="H6" s="42" t="s">
        <v>301</v>
      </c>
      <c r="I6" s="42" t="s">
        <v>303</v>
      </c>
      <c r="J6" s="6"/>
    </row>
    <row r="7" spans="2:12" ht="30" customHeight="1" x14ac:dyDescent="0.25">
      <c r="B7" s="41">
        <v>11</v>
      </c>
      <c r="C7" s="42" t="s">
        <v>94</v>
      </c>
      <c r="D7" s="73">
        <v>1950000</v>
      </c>
      <c r="E7" s="45">
        <v>2386207</v>
      </c>
      <c r="F7" s="45">
        <v>2386207</v>
      </c>
      <c r="G7" s="45">
        <v>2385554.7599999998</v>
      </c>
      <c r="H7" s="45">
        <f>G7/D7*100</f>
        <v>122.33614153846153</v>
      </c>
      <c r="I7" s="45">
        <f t="shared" ref="I7:I18" si="0">G7/F7*100</f>
        <v>99.972666243959551</v>
      </c>
      <c r="J7" s="6"/>
    </row>
    <row r="8" spans="2:12" ht="30" customHeight="1" x14ac:dyDescent="0.25">
      <c r="B8" s="41">
        <v>32</v>
      </c>
      <c r="C8" s="42" t="s">
        <v>194</v>
      </c>
      <c r="D8" s="45">
        <v>129373.84</v>
      </c>
      <c r="E8" s="45">
        <v>300077</v>
      </c>
      <c r="F8" s="45">
        <v>300077</v>
      </c>
      <c r="G8" s="45">
        <v>186925.75</v>
      </c>
      <c r="H8" s="45">
        <f t="shared" ref="H8:H18" si="1">G8/D8*100</f>
        <v>144.48496697632228</v>
      </c>
      <c r="I8" s="45">
        <f t="shared" si="0"/>
        <v>62.292594900642172</v>
      </c>
      <c r="J8" s="6"/>
    </row>
    <row r="9" spans="2:12" ht="30" customHeight="1" x14ac:dyDescent="0.25">
      <c r="B9" s="41">
        <v>93</v>
      </c>
      <c r="C9" s="42" t="s">
        <v>199</v>
      </c>
      <c r="D9" s="45">
        <v>19992.150000000001</v>
      </c>
      <c r="E9" s="45">
        <v>5980</v>
      </c>
      <c r="F9" s="45">
        <v>5980</v>
      </c>
      <c r="G9" s="45">
        <v>0</v>
      </c>
      <c r="H9" s="45">
        <f t="shared" si="1"/>
        <v>0</v>
      </c>
      <c r="I9" s="45">
        <f t="shared" si="0"/>
        <v>0</v>
      </c>
      <c r="J9" s="6"/>
      <c r="L9" s="1"/>
    </row>
    <row r="10" spans="2:12" ht="30" customHeight="1" x14ac:dyDescent="0.25">
      <c r="B10" s="41">
        <v>47</v>
      </c>
      <c r="C10" s="42" t="s">
        <v>96</v>
      </c>
      <c r="D10" s="45">
        <v>379397.37</v>
      </c>
      <c r="E10" s="45">
        <v>4366600</v>
      </c>
      <c r="F10" s="45">
        <v>4366600</v>
      </c>
      <c r="G10" s="45">
        <v>2927130.76</v>
      </c>
      <c r="H10" s="45">
        <f t="shared" si="1"/>
        <v>771.52109936871727</v>
      </c>
      <c r="I10" s="45">
        <f t="shared" si="0"/>
        <v>67.034552283240956</v>
      </c>
      <c r="J10" s="6"/>
    </row>
    <row r="11" spans="2:12" ht="30" customHeight="1" x14ac:dyDescent="0.25">
      <c r="B11" s="41">
        <v>94</v>
      </c>
      <c r="C11" s="42" t="s">
        <v>198</v>
      </c>
      <c r="D11" s="45">
        <v>844540.37</v>
      </c>
      <c r="E11" s="45">
        <v>1348173</v>
      </c>
      <c r="F11" s="45">
        <v>1348173</v>
      </c>
      <c r="G11" s="45">
        <v>622508.75</v>
      </c>
      <c r="H11" s="45">
        <f t="shared" si="1"/>
        <v>73.709768308648165</v>
      </c>
      <c r="I11" s="45">
        <f t="shared" si="0"/>
        <v>46.17424840877247</v>
      </c>
      <c r="J11" s="6"/>
    </row>
    <row r="12" spans="2:12" ht="30" customHeight="1" x14ac:dyDescent="0.25">
      <c r="B12" s="41">
        <v>53</v>
      </c>
      <c r="C12" s="42" t="s">
        <v>189</v>
      </c>
      <c r="D12" s="45">
        <v>471791.51</v>
      </c>
      <c r="E12" s="45">
        <v>196633</v>
      </c>
      <c r="F12" s="45">
        <v>196633</v>
      </c>
      <c r="G12" s="45">
        <v>0</v>
      </c>
      <c r="H12" s="45">
        <f t="shared" si="1"/>
        <v>0</v>
      </c>
      <c r="I12" s="45">
        <f t="shared" si="0"/>
        <v>0</v>
      </c>
      <c r="J12" s="6"/>
    </row>
    <row r="13" spans="2:12" ht="30" customHeight="1" x14ac:dyDescent="0.25">
      <c r="B13" s="41">
        <v>55</v>
      </c>
      <c r="C13" s="42" t="s">
        <v>190</v>
      </c>
      <c r="D13" s="45">
        <v>181200</v>
      </c>
      <c r="E13" s="45">
        <v>170100</v>
      </c>
      <c r="F13" s="45">
        <v>170100</v>
      </c>
      <c r="G13" s="45">
        <v>156550</v>
      </c>
      <c r="H13" s="45">
        <f t="shared" si="1"/>
        <v>86.396247240618109</v>
      </c>
      <c r="I13" s="45">
        <f t="shared" si="0"/>
        <v>92.034097589653143</v>
      </c>
      <c r="J13" s="6"/>
    </row>
    <row r="14" spans="2:12" ht="30" customHeight="1" x14ac:dyDescent="0.25">
      <c r="B14" s="41">
        <v>58</v>
      </c>
      <c r="C14" s="42" t="s">
        <v>197</v>
      </c>
      <c r="D14" s="45">
        <v>0</v>
      </c>
      <c r="E14" s="45">
        <v>21500</v>
      </c>
      <c r="F14" s="45">
        <v>21500</v>
      </c>
      <c r="G14" s="45">
        <v>24500</v>
      </c>
      <c r="H14" s="45" t="e">
        <f t="shared" si="1"/>
        <v>#DIV/0!</v>
      </c>
      <c r="I14" s="45">
        <f t="shared" si="0"/>
        <v>113.95348837209302</v>
      </c>
      <c r="J14" s="6"/>
    </row>
    <row r="15" spans="2:12" ht="30" customHeight="1" x14ac:dyDescent="0.25">
      <c r="B15" s="41">
        <v>95</v>
      </c>
      <c r="C15" s="42" t="s">
        <v>261</v>
      </c>
      <c r="D15" s="45">
        <v>136298.76</v>
      </c>
      <c r="E15" s="45">
        <v>1686403</v>
      </c>
      <c r="F15" s="45">
        <v>1686403</v>
      </c>
      <c r="G15" s="45">
        <v>1686403.14</v>
      </c>
      <c r="H15" s="45">
        <f t="shared" si="1"/>
        <v>1237.2842863720844</v>
      </c>
      <c r="I15" s="45">
        <f t="shared" si="0"/>
        <v>100.000008301693</v>
      </c>
      <c r="J15" s="6"/>
    </row>
    <row r="16" spans="2:12" ht="30" customHeight="1" x14ac:dyDescent="0.25">
      <c r="B16" s="41">
        <v>62</v>
      </c>
      <c r="C16" s="42" t="s">
        <v>257</v>
      </c>
      <c r="D16" s="45">
        <v>0</v>
      </c>
      <c r="E16" s="45">
        <v>76510</v>
      </c>
      <c r="F16" s="45">
        <v>76510</v>
      </c>
      <c r="G16" s="45">
        <v>74685</v>
      </c>
      <c r="H16" s="45" t="e">
        <f t="shared" si="1"/>
        <v>#DIV/0!</v>
      </c>
      <c r="I16" s="45">
        <f t="shared" si="0"/>
        <v>97.614690890079729</v>
      </c>
      <c r="J16" s="6"/>
    </row>
    <row r="17" spans="2:10" ht="30" customHeight="1" thickBot="1" x14ac:dyDescent="0.3">
      <c r="B17" s="87">
        <v>72</v>
      </c>
      <c r="C17" s="93" t="s">
        <v>195</v>
      </c>
      <c r="D17" s="89">
        <v>4731.4399999999996</v>
      </c>
      <c r="E17" s="89">
        <v>0</v>
      </c>
      <c r="F17" s="89">
        <v>0</v>
      </c>
      <c r="G17" s="89">
        <v>0</v>
      </c>
      <c r="H17" s="89">
        <f t="shared" si="1"/>
        <v>0</v>
      </c>
      <c r="I17" s="89" t="e">
        <f t="shared" si="0"/>
        <v>#DIV/0!</v>
      </c>
      <c r="J17" s="6"/>
    </row>
    <row r="18" spans="2:10" ht="16.5" thickBot="1" x14ac:dyDescent="0.3">
      <c r="B18" s="94" t="s">
        <v>196</v>
      </c>
      <c r="C18" s="95"/>
      <c r="D18" s="96">
        <f>SUM(D7:D17)</f>
        <v>4117325.44</v>
      </c>
      <c r="E18" s="96">
        <f>SUM(E7:E17)</f>
        <v>10558183</v>
      </c>
      <c r="F18" s="96">
        <f>SUM(F7:F17)</f>
        <v>10558183</v>
      </c>
      <c r="G18" s="96">
        <f>SUM(G7:G17)</f>
        <v>8064258.1599999992</v>
      </c>
      <c r="H18" s="96">
        <f t="shared" si="1"/>
        <v>195.8615678434202</v>
      </c>
      <c r="I18" s="97">
        <f t="shared" si="0"/>
        <v>76.379223205356439</v>
      </c>
      <c r="J18" s="13"/>
    </row>
  </sheetData>
  <mergeCells count="1">
    <mergeCell ref="B2:J2"/>
  </mergeCells>
  <pageMargins left="0.7" right="0.7" top="0.75" bottom="0.75" header="0.3" footer="0.3"/>
  <pageSetup paperSize="9" scale="42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9</vt:i4>
      </vt:variant>
    </vt:vector>
  </HeadingPairs>
  <TitlesOfParts>
    <vt:vector size="9" baseType="lpstr">
      <vt:lpstr>SAŽETAK</vt:lpstr>
      <vt:lpstr>PR-RA-IF-UKUPNI</vt:lpstr>
      <vt:lpstr>PRIHODI-EK</vt:lpstr>
      <vt:lpstr>PRIHODI-IF</vt:lpstr>
      <vt:lpstr>PR,RA-EK-IF-%</vt:lpstr>
      <vt:lpstr>RASHODI-EK</vt:lpstr>
      <vt:lpstr>ZAKLJUČAK</vt:lpstr>
      <vt:lpstr>STRUKTURA REZULTATA-IF</vt:lpstr>
      <vt:lpstr>RASHODI-IF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2023-03-23T08:09:29Z</cp:lastPrinted>
  <dcterms:created xsi:type="dcterms:W3CDTF">2022-03-04T12:20:15Z</dcterms:created>
  <dcterms:modified xsi:type="dcterms:W3CDTF">2023-04-04T11:30:28Z</dcterms:modified>
</cp:coreProperties>
</file>